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ilybart-my.sharepoint.com/personal/lauren_familybart_com/Documents/Documents/PTSA Council/GM Meeting/"/>
    </mc:Choice>
  </mc:AlternateContent>
  <xr:revisionPtr revIDLastSave="0" documentId="8_{D0EFE8B0-92CB-47DD-97C0-89BBBAF943D0}" xr6:coauthVersionLast="47" xr6:coauthVersionMax="47" xr10:uidLastSave="{00000000-0000-0000-0000-000000000000}"/>
  <bookViews>
    <workbookView xWindow="-110" yWindow="-110" windowWidth="19420" windowHeight="11500" activeTab="1" xr2:uid="{89359A73-DB98-47DA-9D35-CD87AF6C8892}"/>
  </bookViews>
  <sheets>
    <sheet name="Sheet1" sheetId="1" r:id="rId1"/>
    <sheet name="Sheet1 (2)" sheetId="2" r:id="rId2"/>
  </sheets>
  <definedNames>
    <definedName name="_xlnm.Print_Titles" localSheetId="1">'Sheet1 (2)'!$A:$A,'Sheet1 (2)'!$1:$5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E8" i="2" s="1"/>
  <c r="C7" i="2"/>
  <c r="E7" i="2" s="1"/>
  <c r="C6" i="2"/>
  <c r="E6" i="2" s="1"/>
  <c r="E23" i="2"/>
  <c r="E43" i="2"/>
  <c r="E40" i="2"/>
  <c r="E60" i="2"/>
  <c r="C59" i="2"/>
  <c r="C62" i="2" s="1"/>
  <c r="D57" i="2"/>
  <c r="C57" i="2"/>
  <c r="E56" i="2"/>
  <c r="E55" i="2"/>
  <c r="E57" i="2" s="1"/>
  <c r="D53" i="2"/>
  <c r="C53" i="2"/>
  <c r="E52" i="2"/>
  <c r="E51" i="2"/>
  <c r="E50" i="2"/>
  <c r="E53" i="2" s="1"/>
  <c r="D48" i="2"/>
  <c r="C48" i="2"/>
  <c r="E47" i="2"/>
  <c r="E46" i="2"/>
  <c r="E45" i="2"/>
  <c r="E44" i="2"/>
  <c r="E42" i="2"/>
  <c r="E41" i="2"/>
  <c r="D37" i="2"/>
  <c r="C37" i="2"/>
  <c r="E36" i="2"/>
  <c r="E35" i="2"/>
  <c r="E34" i="2"/>
  <c r="E33" i="2"/>
  <c r="E32" i="2"/>
  <c r="D30" i="2"/>
  <c r="C30" i="2"/>
  <c r="E29" i="2"/>
  <c r="E28" i="2"/>
  <c r="E27" i="2"/>
  <c r="E26" i="2"/>
  <c r="E25" i="2"/>
  <c r="E24" i="2"/>
  <c r="E22" i="2"/>
  <c r="E21" i="2"/>
  <c r="E20" i="2"/>
  <c r="E19" i="2"/>
  <c r="E18" i="2"/>
  <c r="E17" i="2"/>
  <c r="C15" i="2"/>
  <c r="D13" i="2"/>
  <c r="D15" i="2" s="1"/>
  <c r="E12" i="2"/>
  <c r="D10" i="2"/>
  <c r="E9" i="2"/>
  <c r="I8" i="2"/>
  <c r="K8" i="2" s="1"/>
  <c r="I7" i="2"/>
  <c r="K7" i="2" s="1"/>
  <c r="I6" i="2"/>
  <c r="K6" i="2" s="1"/>
  <c r="I59" i="2"/>
  <c r="I62" i="2" s="1"/>
  <c r="J57" i="2"/>
  <c r="I57" i="2"/>
  <c r="K56" i="2"/>
  <c r="K55" i="2"/>
  <c r="J53" i="2"/>
  <c r="I53" i="2"/>
  <c r="K52" i="2"/>
  <c r="K51" i="2"/>
  <c r="K50" i="2"/>
  <c r="K53" i="2" s="1"/>
  <c r="J48" i="2"/>
  <c r="I48" i="2"/>
  <c r="K47" i="2"/>
  <c r="K46" i="2"/>
  <c r="K45" i="2"/>
  <c r="K44" i="2"/>
  <c r="K42" i="2"/>
  <c r="K41" i="2"/>
  <c r="J37" i="2"/>
  <c r="I37" i="2"/>
  <c r="K36" i="2"/>
  <c r="K35" i="2"/>
  <c r="K34" i="2"/>
  <c r="K33" i="2"/>
  <c r="K32" i="2"/>
  <c r="J30" i="2"/>
  <c r="I30" i="2"/>
  <c r="K29" i="2"/>
  <c r="K28" i="2"/>
  <c r="K27" i="2"/>
  <c r="K26" i="2"/>
  <c r="K25" i="2"/>
  <c r="K24" i="2"/>
  <c r="K22" i="2"/>
  <c r="K21" i="2"/>
  <c r="K20" i="2"/>
  <c r="K19" i="2"/>
  <c r="K18" i="2"/>
  <c r="K17" i="2"/>
  <c r="I15" i="2"/>
  <c r="J13" i="2"/>
  <c r="K13" i="2" s="1"/>
  <c r="K12" i="2"/>
  <c r="J10" i="2"/>
  <c r="K9" i="2"/>
  <c r="N48" i="2"/>
  <c r="O48" i="2"/>
  <c r="P41" i="2"/>
  <c r="O13" i="2"/>
  <c r="P13" i="2" s="1"/>
  <c r="R45" i="2"/>
  <c r="N59" i="2"/>
  <c r="E48" i="2" l="1"/>
  <c r="E37" i="2"/>
  <c r="E30" i="2"/>
  <c r="E10" i="2"/>
  <c r="C10" i="2"/>
  <c r="C64" i="2" s="1"/>
  <c r="E13" i="2"/>
  <c r="E15" i="2" s="1"/>
  <c r="D59" i="2"/>
  <c r="D62" i="2" s="1"/>
  <c r="D64" i="2" s="1"/>
  <c r="E59" i="2"/>
  <c r="E62" i="2" s="1"/>
  <c r="K37" i="2"/>
  <c r="K57" i="2"/>
  <c r="I10" i="2"/>
  <c r="I64" i="2" s="1"/>
  <c r="K30" i="2"/>
  <c r="K48" i="2"/>
  <c r="K15" i="2"/>
  <c r="K10" i="2"/>
  <c r="J15" i="2"/>
  <c r="J59" i="2"/>
  <c r="T42" i="2"/>
  <c r="T39" i="2"/>
  <c r="P42" i="2"/>
  <c r="S15" i="2"/>
  <c r="R15" i="2"/>
  <c r="T14" i="2"/>
  <c r="T12" i="2"/>
  <c r="N15" i="2"/>
  <c r="O15" i="2"/>
  <c r="P12" i="2"/>
  <c r="T67" i="2"/>
  <c r="R18" i="2"/>
  <c r="R30" i="2" s="1"/>
  <c r="R55" i="2"/>
  <c r="R57" i="2" s="1"/>
  <c r="T65" i="2"/>
  <c r="T50" i="2"/>
  <c r="T51" i="2"/>
  <c r="T52" i="2"/>
  <c r="T56" i="2"/>
  <c r="T60" i="2"/>
  <c r="T59" i="2"/>
  <c r="R35" i="2"/>
  <c r="T35" i="2" s="1"/>
  <c r="R34" i="2"/>
  <c r="T34" i="2" s="1"/>
  <c r="R33" i="2"/>
  <c r="T33" i="2" s="1"/>
  <c r="T36" i="2"/>
  <c r="R32" i="2"/>
  <c r="T32" i="2" s="1"/>
  <c r="R47" i="2"/>
  <c r="T47" i="2" s="1"/>
  <c r="R46" i="2"/>
  <c r="S30" i="2"/>
  <c r="T21" i="2"/>
  <c r="T22" i="2"/>
  <c r="T24" i="2"/>
  <c r="T45" i="2"/>
  <c r="T44" i="2"/>
  <c r="O59" i="2"/>
  <c r="N62" i="2"/>
  <c r="N8" i="2"/>
  <c r="P8" i="2" s="1"/>
  <c r="N7" i="2"/>
  <c r="P7" i="2" s="1"/>
  <c r="N6" i="2"/>
  <c r="P6" i="2" s="1"/>
  <c r="AA60" i="2"/>
  <c r="S62" i="2"/>
  <c r="R62" i="2"/>
  <c r="S57" i="2"/>
  <c r="S53" i="2"/>
  <c r="R53" i="2"/>
  <c r="S48" i="2"/>
  <c r="S37" i="2"/>
  <c r="T10" i="2"/>
  <c r="S10" i="2"/>
  <c r="R10" i="2"/>
  <c r="O57" i="2"/>
  <c r="N57" i="2"/>
  <c r="P56" i="2"/>
  <c r="P55" i="2"/>
  <c r="O53" i="2"/>
  <c r="N53" i="2"/>
  <c r="P52" i="2"/>
  <c r="P51" i="2"/>
  <c r="P50" i="2"/>
  <c r="P47" i="2"/>
  <c r="P46" i="2"/>
  <c r="P45" i="2"/>
  <c r="P44" i="2"/>
  <c r="O37" i="2"/>
  <c r="N37" i="2"/>
  <c r="P36" i="2"/>
  <c r="P35" i="2"/>
  <c r="P34" i="2"/>
  <c r="P33" i="2"/>
  <c r="P32" i="2"/>
  <c r="O30" i="2"/>
  <c r="N30" i="2"/>
  <c r="P29" i="2"/>
  <c r="P28" i="2"/>
  <c r="P27" i="2"/>
  <c r="P26" i="2"/>
  <c r="P25" i="2"/>
  <c r="P24" i="2"/>
  <c r="P22" i="2"/>
  <c r="P21" i="2"/>
  <c r="P20" i="2"/>
  <c r="P19" i="2"/>
  <c r="P18" i="2"/>
  <c r="P17" i="2"/>
  <c r="O10" i="2"/>
  <c r="P9" i="2"/>
  <c r="E64" i="2" l="1"/>
  <c r="P48" i="2"/>
  <c r="T53" i="2"/>
  <c r="K60" i="2"/>
  <c r="K59" i="2"/>
  <c r="T15" i="2"/>
  <c r="S64" i="2"/>
  <c r="O60" i="2"/>
  <c r="P60" i="2" s="1"/>
  <c r="P15" i="2"/>
  <c r="T62" i="2"/>
  <c r="T55" i="2"/>
  <c r="T57" i="2"/>
  <c r="R37" i="2"/>
  <c r="T37" i="2"/>
  <c r="R48" i="2"/>
  <c r="R64" i="2" s="1"/>
  <c r="T66" i="2" s="1"/>
  <c r="P68" i="2" s="1"/>
  <c r="P69" i="2" s="1"/>
  <c r="T46" i="2"/>
  <c r="T48" i="2" s="1"/>
  <c r="T30" i="2"/>
  <c r="P53" i="2"/>
  <c r="P57" i="2"/>
  <c r="N10" i="2"/>
  <c r="N64" i="2" s="1"/>
  <c r="P10" i="2"/>
  <c r="P37" i="2"/>
  <c r="P30" i="2"/>
  <c r="P59" i="2"/>
  <c r="K62" i="2" l="1"/>
  <c r="K64" i="2" s="1"/>
  <c r="K70" i="2" s="1"/>
  <c r="P62" i="2"/>
  <c r="J62" i="2"/>
  <c r="J64" i="2" s="1"/>
  <c r="T64" i="2"/>
  <c r="N70" i="2"/>
  <c r="O62" i="2"/>
  <c r="O64" i="2" s="1"/>
  <c r="P64" i="2"/>
  <c r="P70" i="2" s="1"/>
  <c r="O70" i="2" l="1"/>
  <c r="O71" i="2" s="1"/>
</calcChain>
</file>

<file path=xl/sharedStrings.xml><?xml version="1.0" encoding="utf-8"?>
<sst xmlns="http://schemas.openxmlformats.org/spreadsheetml/2006/main" count="1186" uniqueCount="145">
  <si>
    <t>Issaquah PTSA Council FY 2017</t>
  </si>
  <si>
    <t>Treasurer's Report</t>
  </si>
  <si>
    <t>07/01/2017 - 06/30/2018</t>
  </si>
  <si>
    <t>A Membership</t>
  </si>
  <si>
    <t>Income</t>
  </si>
  <si>
    <t>Expenses</t>
  </si>
  <si>
    <t>Year to Date</t>
  </si>
  <si>
    <t>Net Budget</t>
  </si>
  <si>
    <t>More/-Less</t>
  </si>
  <si>
    <t>Elementary (15 @ $310)</t>
  </si>
  <si>
    <t>-</t>
  </si>
  <si>
    <t>Middle (5 @ $285)</t>
  </si>
  <si>
    <t>High (4 @ $260)</t>
  </si>
  <si>
    <t>A Membership Totals</t>
  </si>
  <si>
    <t>Administrative</t>
  </si>
  <si>
    <t>Annual Corporation Report</t>
  </si>
  <si>
    <t>Board Discretionary Fund</t>
  </si>
  <si>
    <t>Bulk Mailing Permit</t>
  </si>
  <si>
    <t>Council Directory</t>
  </si>
  <si>
    <t>Insurance Liability</t>
  </si>
  <si>
    <t>Room Rental</t>
  </si>
  <si>
    <t>Website (biannual)</t>
  </si>
  <si>
    <t>Misc. Printing</t>
  </si>
  <si>
    <t>Money Minder</t>
  </si>
  <si>
    <t>SurveyMonkey</t>
  </si>
  <si>
    <t>Supplies</t>
  </si>
  <si>
    <t>Administrative Totals</t>
  </si>
  <si>
    <t>Awards</t>
  </si>
  <si>
    <t>GA/OA/OS Pin, Recognition &amp;</t>
  </si>
  <si>
    <t>Outstanding Ed Pin, Rec &amp; Engrav</t>
  </si>
  <si>
    <t>LU &amp; BOD Recognition</t>
  </si>
  <si>
    <t>Golden Acorn Reception</t>
  </si>
  <si>
    <t>Reflections Reception</t>
  </si>
  <si>
    <t>Awards Totals</t>
  </si>
  <si>
    <t>Committees</t>
  </si>
  <si>
    <t>Advocacy</t>
  </si>
  <si>
    <t>Community Outreach</t>
  </si>
  <si>
    <t>FACE</t>
  </si>
  <si>
    <t>Special Needs Group - STAR</t>
  </si>
  <si>
    <t>Teacher Appr - Echo Glen &amp; ACT</t>
  </si>
  <si>
    <t>Year End Luncheon/Room Rental</t>
  </si>
  <si>
    <t>Committees Totals</t>
  </si>
  <si>
    <t>Donations</t>
  </si>
  <si>
    <t>All in for Kids/ISF</t>
  </si>
  <si>
    <t>Volunteers for Issaquah Schools</t>
  </si>
  <si>
    <t>Community Outreach Donation</t>
  </si>
  <si>
    <t>Donations Totals</t>
  </si>
  <si>
    <t>Leadership</t>
  </si>
  <si>
    <t>State PTA Convention</t>
  </si>
  <si>
    <t>Legislative Assembly</t>
  </si>
  <si>
    <t>Leadership Totals</t>
  </si>
  <si>
    <t>z Designated Funds</t>
  </si>
  <si>
    <t>VOIDED CHECKS</t>
  </si>
  <si>
    <t>z Parent Ed</t>
  </si>
  <si>
    <t>z ACT Support</t>
  </si>
  <si>
    <t>z Designated Funds Totals</t>
  </si>
  <si>
    <t>Grand Totals</t>
  </si>
  <si>
    <t>Bank Account Balances</t>
  </si>
  <si>
    <t>Last reconciled</t>
  </si>
  <si>
    <t>Summary for the Period</t>
  </si>
  <si>
    <t>Checking</t>
  </si>
  <si>
    <t>Starting Total</t>
  </si>
  <si>
    <t>Cash on Hand</t>
  </si>
  <si>
    <t>Totals</t>
  </si>
  <si>
    <t>Review Reconciled Bank Statement Reports along with this Treasurer's Report to ensure its accuracy.</t>
  </si>
  <si>
    <t>Ending Total</t>
  </si>
  <si>
    <t>Issaquah PTSA Council FY 2019</t>
  </si>
  <si>
    <t>07/01/2019 - 06/30/2020</t>
  </si>
  <si>
    <t>Elementary (15 @ $210)</t>
  </si>
  <si>
    <t>Middle (5 @ $185)</t>
  </si>
  <si>
    <t>High (4 @ $160)</t>
  </si>
  <si>
    <t>Annual Corporate Report</t>
  </si>
  <si>
    <t>Insurance - AIM</t>
  </si>
  <si>
    <t>Money Minder Software</t>
  </si>
  <si>
    <t>GA/OA/OS Awards</t>
  </si>
  <si>
    <t>Outstanding Educator Award(s)</t>
  </si>
  <si>
    <t>Board and Local PTA Recognition</t>
  </si>
  <si>
    <t>Special Needs - STAR</t>
  </si>
  <si>
    <t>Staff Appr - Echo Glen &amp; ACT</t>
  </si>
  <si>
    <t>z Parentwiser</t>
  </si>
  <si>
    <t>Carryover Funds from 2018-2019</t>
  </si>
  <si>
    <t>Carryover to 2020-2021</t>
  </si>
  <si>
    <t>Issaquah PTSA Council FY 2018</t>
  </si>
  <si>
    <t>07/01/2018 - 06/30/2019</t>
  </si>
  <si>
    <t>Carryover from 2017-2018</t>
  </si>
  <si>
    <t>Issaquah PTSA Council FY 2020</t>
  </si>
  <si>
    <t>07/01/2020 - 06/30/2021</t>
  </si>
  <si>
    <t>Council Membership Dues</t>
  </si>
  <si>
    <t>Elementary (15 @ $50)</t>
  </si>
  <si>
    <t>Middle (5 @ $50)</t>
  </si>
  <si>
    <t>High (4 @ $50)</t>
  </si>
  <si>
    <t>Council Membership Dues Totals</t>
  </si>
  <si>
    <t>Electronic Meeting Platform</t>
  </si>
  <si>
    <t>Special Education Committee</t>
  </si>
  <si>
    <t>Carryover Funds from 2019-2020</t>
  </si>
  <si>
    <t>Issaquah PTSA Council FY 2021</t>
  </si>
  <si>
    <t>07/01/2021 - 06/30/2022</t>
  </si>
  <si>
    <t>Carryover Funds from 2020-21</t>
  </si>
  <si>
    <t>Carryover zParentWiser</t>
  </si>
  <si>
    <t>Actual net</t>
  </si>
  <si>
    <t>Actual Net</t>
  </si>
  <si>
    <t>07/01/2022 - 06/30/2023</t>
  </si>
  <si>
    <t>Projected Net</t>
  </si>
  <si>
    <t xml:space="preserve">BUDGET </t>
  </si>
  <si>
    <t>COVID sent us home in March 2020</t>
  </si>
  <si>
    <t>Most of school year remote, COVID</t>
  </si>
  <si>
    <t>"pre-pandemic"</t>
  </si>
  <si>
    <t>Projected cash balance 6/30/22</t>
  </si>
  <si>
    <t>Projected 6/30/2022  Council funds without ParentWiser carryover</t>
  </si>
  <si>
    <t>General fund donations</t>
  </si>
  <si>
    <t>Elementary (16 @ $150)</t>
  </si>
  <si>
    <t>Middle (6 @ $150)</t>
  </si>
  <si>
    <t>High (4 @ $150)</t>
  </si>
  <si>
    <t>Staff Appr - Echo Glen, ACT &amp; Holly St</t>
  </si>
  <si>
    <t>Room Rental (for reference, not part of current budget)</t>
  </si>
  <si>
    <t>Community Outreach Donation (for reference, not part of current budget)</t>
  </si>
  <si>
    <t>z ACT Support (for reference, not part of current budget)</t>
  </si>
  <si>
    <t>Advocacy (for reference, not part of current budget)</t>
  </si>
  <si>
    <t>Art donations - restricted</t>
  </si>
  <si>
    <t xml:space="preserve">Art </t>
  </si>
  <si>
    <t>Expendatures per unit (27)</t>
  </si>
  <si>
    <t>07/01/2023 - 06/30/2024</t>
  </si>
  <si>
    <t>Issaquah PTSA Council FY 2022</t>
  </si>
  <si>
    <t>Specific Interest (1 @ $150)</t>
  </si>
  <si>
    <t>Art</t>
  </si>
  <si>
    <t>General Fund Donations</t>
  </si>
  <si>
    <t>Parentwiser Carryover Funds from 2021-22</t>
  </si>
  <si>
    <t>z Art Support</t>
  </si>
  <si>
    <t>Art Support Carryover Funds from 2021-22</t>
  </si>
  <si>
    <t>Submitted by:</t>
  </si>
  <si>
    <r>
      <t xml:space="preserve">Name: </t>
    </r>
    <r>
      <rPr>
        <u/>
        <sz val="10"/>
        <color theme="1"/>
        <rFont val="Calibri"/>
        <family val="2"/>
        <scheme val="minor"/>
      </rPr>
      <t>_Nikki Mason_</t>
    </r>
    <r>
      <rPr>
        <sz val="10"/>
        <color theme="1"/>
        <rFont val="Calibri"/>
        <family val="2"/>
        <scheme val="minor"/>
      </rPr>
      <t>___________________________ Signature: _________________________________________________ Date: ___12/7/22_________</t>
    </r>
  </si>
  <si>
    <t>2023-2024 Budgeted  without ParentWiser</t>
  </si>
  <si>
    <t>07/01/2024 - 06/30/2025</t>
  </si>
  <si>
    <t>Website (biannual, next 2024/2025)</t>
  </si>
  <si>
    <t xml:space="preserve">Advocacy  </t>
  </si>
  <si>
    <t>DEI</t>
  </si>
  <si>
    <t>Community Outreach ( increased for Clothing Drive)</t>
  </si>
  <si>
    <t>SurveyMonkey(Moving to Google Forms)</t>
  </si>
  <si>
    <t>ISD Calendar (partnership with ISF and VIS)</t>
  </si>
  <si>
    <t>Elementary (16 @ $320)</t>
  </si>
  <si>
    <t>Middle (6 @ $270)</t>
  </si>
  <si>
    <t>High (4 @ $270)</t>
  </si>
  <si>
    <t>Specific Interest (1@  $220)</t>
  </si>
  <si>
    <t>Issaquah PTSA Council FY 2024</t>
  </si>
  <si>
    <t>Budget planning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</si>
</sst>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12529"/>
      <name val="Open Sans"/>
      <family val="2"/>
    </font>
    <font>
      <sz val="11"/>
      <color rgb="FF212529"/>
      <name val="Open Sans"/>
      <family val="2"/>
    </font>
    <font>
      <sz val="7.5"/>
      <color rgb="FF212529"/>
      <name val="Open Sans"/>
      <family val="2"/>
    </font>
    <font>
      <b/>
      <sz val="11"/>
      <color rgb="FF495057"/>
      <name val="Open Sans"/>
      <family val="2"/>
    </font>
    <font>
      <b/>
      <sz val="11"/>
      <color rgb="FF495057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212529"/>
      <name val="Calibri"/>
      <family val="2"/>
      <scheme val="minor"/>
    </font>
    <font>
      <i/>
      <sz val="8.8000000000000007"/>
      <color rgb="FF21252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8E8D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7DBD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E6E6E6"/>
      </top>
      <bottom style="thick">
        <color rgb="FFE6E6E6"/>
      </bottom>
      <diagonal/>
    </border>
    <border>
      <left/>
      <right/>
      <top style="medium">
        <color rgb="FFE6E6E6"/>
      </top>
      <bottom/>
      <diagonal/>
    </border>
    <border>
      <left/>
      <right style="medium">
        <color rgb="FFE6E6E6"/>
      </right>
      <top style="medium">
        <color rgb="FFE6E6E6"/>
      </top>
      <bottom/>
      <diagonal/>
    </border>
    <border>
      <left/>
      <right/>
      <top/>
      <bottom style="medium">
        <color rgb="FFE6E6E6"/>
      </bottom>
      <diagonal/>
    </border>
    <border>
      <left/>
      <right style="medium">
        <color rgb="FFE6E6E6"/>
      </right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0" fontId="21" fillId="34" borderId="10" xfId="0" applyFont="1" applyFill="1" applyBorder="1" applyAlignment="1">
      <alignment horizontal="center" wrapText="1"/>
    </xf>
    <xf numFmtId="0" fontId="19" fillId="33" borderId="0" xfId="0" applyFont="1" applyFill="1" applyAlignment="1">
      <alignment horizontal="left"/>
    </xf>
    <xf numFmtId="0" fontId="19" fillId="35" borderId="11" xfId="0" applyFont="1" applyFill="1" applyBorder="1" applyAlignment="1">
      <alignment horizontal="left" vertical="top" wrapText="1"/>
    </xf>
    <xf numFmtId="8" fontId="19" fillId="35" borderId="11" xfId="0" applyNumberFormat="1" applyFont="1" applyFill="1" applyBorder="1" applyAlignment="1">
      <alignment horizontal="right" vertical="top"/>
    </xf>
    <xf numFmtId="0" fontId="19" fillId="35" borderId="11" xfId="0" applyFont="1" applyFill="1" applyBorder="1" applyAlignment="1">
      <alignment horizontal="right" vertical="top"/>
    </xf>
    <xf numFmtId="0" fontId="19" fillId="33" borderId="11" xfId="0" applyFont="1" applyFill="1" applyBorder="1" applyAlignment="1">
      <alignment horizontal="left" vertical="top" wrapText="1"/>
    </xf>
    <xf numFmtId="8" fontId="19" fillId="33" borderId="11" xfId="0" applyNumberFormat="1" applyFont="1" applyFill="1" applyBorder="1" applyAlignment="1">
      <alignment horizontal="right" vertical="top"/>
    </xf>
    <xf numFmtId="0" fontId="19" fillId="33" borderId="11" xfId="0" applyFont="1" applyFill="1" applyBorder="1" applyAlignment="1">
      <alignment horizontal="right" vertical="top"/>
    </xf>
    <xf numFmtId="0" fontId="18" fillId="36" borderId="11" xfId="0" applyFont="1" applyFill="1" applyBorder="1" applyAlignment="1">
      <alignment horizontal="left" vertical="top" wrapText="1"/>
    </xf>
    <xf numFmtId="8" fontId="18" fillId="36" borderId="11" xfId="0" applyNumberFormat="1" applyFont="1" applyFill="1" applyBorder="1" applyAlignment="1">
      <alignment horizontal="right" vertical="top"/>
    </xf>
    <xf numFmtId="0" fontId="18" fillId="36" borderId="11" xfId="0" applyFont="1" applyFill="1" applyBorder="1" applyAlignment="1">
      <alignment horizontal="right" vertical="top"/>
    </xf>
    <xf numFmtId="0" fontId="22" fillId="34" borderId="10" xfId="0" applyFont="1" applyFill="1" applyBorder="1" applyAlignment="1">
      <alignment horizontal="center" wrapText="1"/>
    </xf>
    <xf numFmtId="14" fontId="22" fillId="34" borderId="10" xfId="0" applyNumberFormat="1" applyFont="1" applyFill="1" applyBorder="1" applyAlignment="1">
      <alignment horizontal="center" wrapText="1"/>
    </xf>
    <xf numFmtId="0" fontId="23" fillId="33" borderId="11" xfId="0" applyFont="1" applyFill="1" applyBorder="1" applyAlignment="1">
      <alignment horizontal="left" vertical="top" wrapText="1"/>
    </xf>
    <xf numFmtId="8" fontId="23" fillId="33" borderId="11" xfId="0" applyNumberFormat="1" applyFont="1" applyFill="1" applyBorder="1" applyAlignment="1">
      <alignment horizontal="right" vertical="top"/>
    </xf>
    <xf numFmtId="14" fontId="23" fillId="33" borderId="11" xfId="0" applyNumberFormat="1" applyFont="1" applyFill="1" applyBorder="1" applyAlignment="1">
      <alignment horizontal="left" vertical="top" wrapText="1"/>
    </xf>
    <xf numFmtId="0" fontId="23" fillId="33" borderId="12" xfId="0" applyFont="1" applyFill="1" applyBorder="1" applyAlignment="1">
      <alignment horizontal="right" vertical="top"/>
    </xf>
    <xf numFmtId="0" fontId="23" fillId="33" borderId="11" xfId="0" applyFont="1" applyFill="1" applyBorder="1" applyAlignment="1">
      <alignment horizontal="right" vertical="top"/>
    </xf>
    <xf numFmtId="8" fontId="23" fillId="33" borderId="12" xfId="0" applyNumberFormat="1" applyFont="1" applyFill="1" applyBorder="1" applyAlignment="1">
      <alignment horizontal="right" vertical="top"/>
    </xf>
    <xf numFmtId="0" fontId="23" fillId="33" borderId="0" xfId="0" applyFont="1" applyFill="1" applyAlignment="1">
      <alignment horizontal="right" vertical="top"/>
    </xf>
    <xf numFmtId="0" fontId="24" fillId="36" borderId="11" xfId="0" applyFont="1" applyFill="1" applyBorder="1" applyAlignment="1">
      <alignment horizontal="left" vertical="top" wrapText="1"/>
    </xf>
    <xf numFmtId="8" fontId="24" fillId="36" borderId="11" xfId="0" applyNumberFormat="1" applyFont="1" applyFill="1" applyBorder="1" applyAlignment="1">
      <alignment horizontal="right" vertical="top"/>
    </xf>
    <xf numFmtId="8" fontId="23" fillId="33" borderId="0" xfId="0" applyNumberFormat="1" applyFont="1" applyFill="1" applyAlignment="1">
      <alignment horizontal="right" vertical="top"/>
    </xf>
    <xf numFmtId="0" fontId="0" fillId="0" borderId="0" xfId="0" applyAlignment="1">
      <alignment wrapText="1"/>
    </xf>
    <xf numFmtId="8" fontId="19" fillId="35" borderId="11" xfId="2" applyNumberFormat="1" applyFont="1" applyFill="1" applyBorder="1" applyAlignment="1">
      <alignment horizontal="right" vertical="top"/>
    </xf>
    <xf numFmtId="8" fontId="18" fillId="36" borderId="11" xfId="1" applyNumberFormat="1" applyFont="1" applyFill="1" applyBorder="1" applyAlignment="1">
      <alignment horizontal="right" vertical="top"/>
    </xf>
    <xf numFmtId="8" fontId="19" fillId="33" borderId="11" xfId="2" applyNumberFormat="1" applyFont="1" applyFill="1" applyBorder="1" applyAlignment="1">
      <alignment horizontal="right" vertical="top"/>
    </xf>
    <xf numFmtId="0" fontId="19" fillId="33" borderId="11" xfId="0" applyFont="1" applyFill="1" applyBorder="1" applyAlignment="1">
      <alignment horizontal="left" vertical="top"/>
    </xf>
    <xf numFmtId="0" fontId="20" fillId="33" borderId="0" xfId="0" applyFont="1" applyFill="1" applyAlignment="1">
      <alignment wrapText="1"/>
    </xf>
    <xf numFmtId="0" fontId="18" fillId="33" borderId="0" xfId="0" applyFont="1" applyFill="1" applyAlignment="1">
      <alignment wrapText="1"/>
    </xf>
    <xf numFmtId="0" fontId="18" fillId="33" borderId="11" xfId="0" applyFont="1" applyFill="1" applyBorder="1" applyAlignment="1">
      <alignment horizontal="left" vertical="top" wrapText="1"/>
    </xf>
    <xf numFmtId="0" fontId="21" fillId="34" borderId="10" xfId="0" applyFont="1" applyFill="1" applyBorder="1" applyAlignment="1">
      <alignment wrapText="1"/>
    </xf>
    <xf numFmtId="0" fontId="0" fillId="37" borderId="0" xfId="0" applyFill="1"/>
    <xf numFmtId="8" fontId="0" fillId="0" borderId="0" xfId="0" applyNumberFormat="1"/>
    <xf numFmtId="0" fontId="16" fillId="37" borderId="0" xfId="0" applyFont="1" applyFill="1"/>
    <xf numFmtId="0" fontId="18" fillId="35" borderId="11" xfId="0" applyFont="1" applyFill="1" applyBorder="1" applyAlignment="1">
      <alignment horizontal="left" vertical="top" wrapText="1"/>
    </xf>
    <xf numFmtId="8" fontId="0" fillId="37" borderId="0" xfId="0" applyNumberFormat="1" applyFill="1"/>
    <xf numFmtId="8" fontId="26" fillId="37" borderId="0" xfId="0" applyNumberFormat="1" applyFont="1" applyFill="1"/>
    <xf numFmtId="0" fontId="18" fillId="35" borderId="11" xfId="0" applyFont="1" applyFill="1" applyBorder="1" applyAlignment="1">
      <alignment horizontal="left" vertical="top"/>
    </xf>
    <xf numFmtId="44" fontId="0" fillId="0" borderId="0" xfId="2" applyFont="1"/>
    <xf numFmtId="0" fontId="19" fillId="33" borderId="0" xfId="0" applyFont="1" applyFill="1" applyAlignment="1">
      <alignment horizontal="left" vertical="top" wrapText="1"/>
    </xf>
    <xf numFmtId="0" fontId="21" fillId="34" borderId="0" xfId="0" applyFont="1" applyFill="1" applyAlignment="1">
      <alignment horizontal="center" wrapText="1"/>
    </xf>
    <xf numFmtId="0" fontId="18" fillId="35" borderId="0" xfId="0" applyFont="1" applyFill="1" applyAlignment="1">
      <alignment horizontal="left" vertical="top" wrapText="1"/>
    </xf>
    <xf numFmtId="0" fontId="18" fillId="33" borderId="0" xfId="0" applyFont="1" applyFill="1" applyAlignment="1">
      <alignment horizontal="left" vertical="top" wrapText="1"/>
    </xf>
    <xf numFmtId="0" fontId="18" fillId="36" borderId="0" xfId="0" applyFont="1" applyFill="1" applyAlignment="1">
      <alignment horizontal="left" vertical="top" wrapText="1"/>
    </xf>
    <xf numFmtId="0" fontId="19" fillId="35" borderId="0" xfId="0" applyFont="1" applyFill="1" applyAlignment="1">
      <alignment horizontal="left" vertical="top" wrapText="1"/>
    </xf>
    <xf numFmtId="0" fontId="18" fillId="35" borderId="0" xfId="0" applyFont="1" applyFill="1" applyAlignment="1">
      <alignment horizontal="left" vertical="top"/>
    </xf>
    <xf numFmtId="0" fontId="19" fillId="33" borderId="0" xfId="0" applyFont="1" applyFill="1" applyAlignment="1">
      <alignment horizontal="left" vertical="top"/>
    </xf>
    <xf numFmtId="0" fontId="21" fillId="34" borderId="0" xfId="0" applyFont="1" applyFill="1" applyAlignment="1">
      <alignment wrapText="1"/>
    </xf>
    <xf numFmtId="0" fontId="16" fillId="0" borderId="0" xfId="0" applyFont="1"/>
    <xf numFmtId="0" fontId="18" fillId="37" borderId="0" xfId="0" applyFont="1" applyFill="1" applyAlignment="1">
      <alignment wrapText="1"/>
    </xf>
    <xf numFmtId="0" fontId="20" fillId="37" borderId="0" xfId="0" applyFont="1" applyFill="1" applyAlignment="1">
      <alignment wrapText="1"/>
    </xf>
    <xf numFmtId="0" fontId="0" fillId="37" borderId="0" xfId="0" applyFill="1" applyAlignment="1">
      <alignment wrapText="1"/>
    </xf>
    <xf numFmtId="0" fontId="21" fillId="37" borderId="0" xfId="0" applyFont="1" applyFill="1" applyAlignment="1">
      <alignment horizontal="center" wrapText="1"/>
    </xf>
    <xf numFmtId="0" fontId="18" fillId="37" borderId="0" xfId="0" applyFont="1" applyFill="1" applyAlignment="1">
      <alignment horizontal="left" vertical="top" wrapText="1"/>
    </xf>
    <xf numFmtId="0" fontId="19" fillId="37" borderId="0" xfId="0" applyFont="1" applyFill="1" applyAlignment="1">
      <alignment horizontal="left" vertical="top" wrapText="1"/>
    </xf>
    <xf numFmtId="0" fontId="18" fillId="37" borderId="0" xfId="0" applyFont="1" applyFill="1" applyAlignment="1">
      <alignment horizontal="left" vertical="top"/>
    </xf>
    <xf numFmtId="0" fontId="19" fillId="37" borderId="0" xfId="0" applyFont="1" applyFill="1" applyAlignment="1">
      <alignment horizontal="left" vertical="top"/>
    </xf>
    <xf numFmtId="0" fontId="21" fillId="37" borderId="0" xfId="0" applyFont="1" applyFill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8" fontId="0" fillId="0" borderId="0" xfId="0" applyNumberFormat="1" applyAlignment="1">
      <alignment wrapText="1"/>
    </xf>
    <xf numFmtId="14" fontId="16" fillId="0" borderId="0" xfId="0" applyNumberFormat="1" applyFont="1" applyAlignment="1">
      <alignment horizontal="right" vertical="center" wrapText="1"/>
    </xf>
    <xf numFmtId="14" fontId="0" fillId="0" borderId="0" xfId="0" applyNumberFormat="1" applyAlignment="1">
      <alignment horizontal="right" wrapText="1"/>
    </xf>
    <xf numFmtId="0" fontId="0" fillId="0" borderId="14" xfId="0" applyBorder="1" applyAlignment="1">
      <alignment wrapText="1"/>
    </xf>
    <xf numFmtId="8" fontId="0" fillId="0" borderId="14" xfId="0" applyNumberFormat="1" applyBorder="1" applyAlignment="1">
      <alignment wrapText="1"/>
    </xf>
    <xf numFmtId="43" fontId="16" fillId="37" borderId="0" xfId="1" applyFont="1" applyFill="1"/>
    <xf numFmtId="8" fontId="19" fillId="0" borderId="11" xfId="2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8" fontId="19" fillId="0" borderId="11" xfId="0" applyNumberFormat="1" applyFont="1" applyBorder="1" applyAlignment="1">
      <alignment horizontal="right" vertical="top"/>
    </xf>
    <xf numFmtId="0" fontId="19" fillId="0" borderId="11" xfId="0" applyFont="1" applyBorder="1" applyAlignment="1">
      <alignment horizontal="right" vertical="top"/>
    </xf>
    <xf numFmtId="0" fontId="16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8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19" fillId="33" borderId="0" xfId="0" applyFont="1" applyFill="1" applyAlignment="1">
      <alignment horizontal="left" vertical="top" wrapText="1"/>
    </xf>
    <xf numFmtId="0" fontId="18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left" wrapText="1"/>
    </xf>
    <xf numFmtId="0" fontId="21" fillId="34" borderId="10" xfId="0" applyFont="1" applyFill="1" applyBorder="1" applyAlignment="1">
      <alignment horizontal="center" wrapText="1"/>
    </xf>
    <xf numFmtId="0" fontId="25" fillId="36" borderId="11" xfId="0" applyFont="1" applyFill="1" applyBorder="1" applyAlignment="1">
      <alignment horizontal="left" vertical="top" wrapText="1"/>
    </xf>
    <xf numFmtId="0" fontId="22" fillId="34" borderId="10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37" borderId="0" xfId="0" applyFill="1" applyAlignment="1">
      <alignment horizontal="center"/>
    </xf>
    <xf numFmtId="0" fontId="0" fillId="37" borderId="13" xfId="0" applyFill="1" applyBorder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25C5-41ED-404C-8FEC-222DC941AB5E}">
  <dimension ref="A1:AT63"/>
  <sheetViews>
    <sheetView workbookViewId="0">
      <pane xSplit="1" ySplit="6" topLeftCell="AL17" activePane="bottomRight" state="frozen"/>
      <selection pane="topRight" activeCell="B1" sqref="B1"/>
      <selection pane="bottomLeft" activeCell="A7" sqref="A7"/>
      <selection pane="bottomRight" activeCell="AN3" sqref="AN3:AT4"/>
    </sheetView>
  </sheetViews>
  <sheetFormatPr defaultRowHeight="14.5" x14ac:dyDescent="0.35"/>
  <cols>
    <col min="1" max="1" width="32.7265625" customWidth="1"/>
    <col min="2" max="2" width="15" bestFit="1" customWidth="1"/>
    <col min="3" max="3" width="18.54296875" customWidth="1"/>
    <col min="4" max="4" width="14.81640625" bestFit="1" customWidth="1"/>
    <col min="5" max="5" width="14.26953125" bestFit="1" customWidth="1"/>
    <col min="6" max="6" width="15" bestFit="1" customWidth="1"/>
    <col min="7" max="7" width="10.81640625" bestFit="1" customWidth="1"/>
    <col min="9" max="9" width="41.81640625" customWidth="1"/>
    <col min="10" max="10" width="15" bestFit="1" customWidth="1"/>
    <col min="11" max="11" width="15.7265625" bestFit="1" customWidth="1"/>
    <col min="12" max="12" width="14.26953125" bestFit="1" customWidth="1"/>
    <col min="13" max="13" width="15.7265625" bestFit="1" customWidth="1"/>
    <col min="14" max="14" width="15" bestFit="1" customWidth="1"/>
    <col min="17" max="17" width="54.1796875" customWidth="1"/>
    <col min="18" max="18" width="15" bestFit="1" customWidth="1"/>
    <col min="19" max="19" width="15.7265625" bestFit="1" customWidth="1"/>
    <col min="20" max="20" width="14.26953125" bestFit="1" customWidth="1"/>
    <col min="21" max="21" width="15.7265625" bestFit="1" customWidth="1"/>
    <col min="22" max="22" width="15" bestFit="1" customWidth="1"/>
    <col min="23" max="23" width="10.81640625" bestFit="1" customWidth="1"/>
    <col min="25" max="25" width="32.1796875" customWidth="1"/>
    <col min="26" max="26" width="15" bestFit="1" customWidth="1"/>
    <col min="27" max="27" width="15.7265625" bestFit="1" customWidth="1"/>
    <col min="28" max="28" width="14.26953125" bestFit="1" customWidth="1"/>
    <col min="29" max="29" width="15.7265625" bestFit="1" customWidth="1"/>
    <col min="30" max="30" width="15" bestFit="1" customWidth="1"/>
    <col min="31" max="31" width="10.81640625" bestFit="1" customWidth="1"/>
    <col min="33" max="33" width="38.54296875" customWidth="1"/>
    <col min="34" max="34" width="15" bestFit="1" customWidth="1"/>
    <col min="35" max="35" width="15.7265625" bestFit="1" customWidth="1"/>
    <col min="36" max="36" width="14.26953125" bestFit="1" customWidth="1"/>
    <col min="37" max="37" width="15.7265625" bestFit="1" customWidth="1"/>
    <col min="38" max="38" width="15" bestFit="1" customWidth="1"/>
    <col min="39" max="39" width="10.81640625" bestFit="1" customWidth="1"/>
    <col min="40" max="40" width="32.81640625" customWidth="1"/>
    <col min="41" max="41" width="10.54296875" bestFit="1" customWidth="1"/>
    <col min="42" max="42" width="11.54296875" bestFit="1" customWidth="1"/>
    <col min="43" max="43" width="10.54296875" bestFit="1" customWidth="1"/>
    <col min="44" max="44" width="11.54296875" bestFit="1" customWidth="1"/>
  </cols>
  <sheetData>
    <row r="1" spans="1:46" ht="16.5" x14ac:dyDescent="0.45">
      <c r="A1" s="80" t="s">
        <v>0</v>
      </c>
      <c r="B1" s="80"/>
      <c r="C1" s="80"/>
      <c r="D1" s="80"/>
      <c r="E1" s="80"/>
      <c r="F1" s="80"/>
      <c r="G1" s="80"/>
      <c r="I1" s="80" t="s">
        <v>82</v>
      </c>
      <c r="J1" s="80"/>
      <c r="K1" s="80"/>
      <c r="L1" s="80"/>
      <c r="M1" s="80"/>
      <c r="N1" s="80"/>
      <c r="O1" s="80"/>
      <c r="Q1" s="80" t="s">
        <v>66</v>
      </c>
      <c r="R1" s="80"/>
      <c r="S1" s="80"/>
      <c r="T1" s="80"/>
      <c r="U1" s="80"/>
      <c r="V1" s="80"/>
      <c r="W1" s="80"/>
      <c r="Y1" s="80" t="s">
        <v>85</v>
      </c>
      <c r="Z1" s="80"/>
      <c r="AA1" s="80"/>
      <c r="AB1" s="80"/>
      <c r="AC1" s="80"/>
      <c r="AD1" s="80"/>
      <c r="AE1" s="80"/>
      <c r="AG1" s="80" t="s">
        <v>95</v>
      </c>
      <c r="AH1" s="80"/>
      <c r="AI1" s="80"/>
      <c r="AJ1" s="80"/>
      <c r="AK1" s="80"/>
      <c r="AL1" s="80"/>
      <c r="AM1" s="80"/>
      <c r="AN1" s="74" t="s">
        <v>122</v>
      </c>
      <c r="AO1" s="74"/>
      <c r="AP1" s="74"/>
      <c r="AQ1" s="74"/>
      <c r="AR1" s="74"/>
      <c r="AS1" s="74"/>
      <c r="AT1" s="74"/>
    </row>
    <row r="2" spans="1:46" ht="16.5" x14ac:dyDescent="0.45">
      <c r="A2" s="81" t="s">
        <v>1</v>
      </c>
      <c r="B2" s="81"/>
      <c r="C2" s="81"/>
      <c r="D2" s="81"/>
      <c r="E2" s="81"/>
      <c r="F2" s="81"/>
      <c r="G2" s="81"/>
      <c r="I2" s="81" t="s">
        <v>1</v>
      </c>
      <c r="J2" s="81"/>
      <c r="K2" s="81"/>
      <c r="L2" s="81"/>
      <c r="M2" s="81"/>
      <c r="N2" s="81"/>
      <c r="O2" s="81"/>
      <c r="Q2" s="81" t="s">
        <v>1</v>
      </c>
      <c r="R2" s="81"/>
      <c r="S2" s="81"/>
      <c r="T2" s="81"/>
      <c r="U2" s="81"/>
      <c r="V2" s="81"/>
      <c r="W2" s="81"/>
      <c r="Y2" s="81" t="s">
        <v>1</v>
      </c>
      <c r="Z2" s="81"/>
      <c r="AA2" s="81"/>
      <c r="AB2" s="81"/>
      <c r="AC2" s="81"/>
      <c r="AD2" s="81"/>
      <c r="AE2" s="81"/>
      <c r="AG2" s="81" t="s">
        <v>1</v>
      </c>
      <c r="AH2" s="81"/>
      <c r="AI2" s="81"/>
      <c r="AJ2" s="81"/>
      <c r="AK2" s="81"/>
      <c r="AL2" s="81"/>
      <c r="AM2" s="81"/>
      <c r="AN2" s="75" t="s">
        <v>1</v>
      </c>
      <c r="AO2" s="75"/>
      <c r="AP2" s="75"/>
      <c r="AQ2" s="75"/>
      <c r="AR2" s="75"/>
      <c r="AS2" s="75"/>
      <c r="AT2" s="75"/>
    </row>
    <row r="3" spans="1:46" x14ac:dyDescent="0.35">
      <c r="A3" s="82" t="s">
        <v>2</v>
      </c>
      <c r="B3" s="82"/>
      <c r="C3" s="82"/>
      <c r="D3" s="82"/>
      <c r="E3" s="82"/>
      <c r="F3" s="82"/>
      <c r="G3" s="82"/>
      <c r="I3" s="82" t="s">
        <v>83</v>
      </c>
      <c r="J3" s="82"/>
      <c r="K3" s="82"/>
      <c r="L3" s="82"/>
      <c r="M3" s="82"/>
      <c r="N3" s="82"/>
      <c r="O3" s="82"/>
      <c r="Q3" s="82" t="s">
        <v>67</v>
      </c>
      <c r="R3" s="82"/>
      <c r="S3" s="82"/>
      <c r="T3" s="82"/>
      <c r="U3" s="82"/>
      <c r="V3" s="82"/>
      <c r="W3" s="82"/>
      <c r="Y3" s="82" t="s">
        <v>86</v>
      </c>
      <c r="Z3" s="82"/>
      <c r="AA3" s="82"/>
      <c r="AB3" s="82"/>
      <c r="AC3" s="82"/>
      <c r="AD3" s="82"/>
      <c r="AE3" s="82"/>
      <c r="AG3" s="82" t="s">
        <v>96</v>
      </c>
      <c r="AH3" s="82"/>
      <c r="AI3" s="82"/>
      <c r="AJ3" s="82"/>
      <c r="AK3" s="82"/>
      <c r="AL3" s="82"/>
      <c r="AM3" s="82"/>
      <c r="AN3" s="76" t="s">
        <v>101</v>
      </c>
      <c r="AO3" s="76"/>
      <c r="AP3" s="76"/>
      <c r="AQ3" s="76"/>
      <c r="AR3" s="76"/>
      <c r="AS3" s="76"/>
      <c r="AT3" s="76"/>
    </row>
    <row r="4" spans="1:46" x14ac:dyDescent="0.35">
      <c r="A4" s="82"/>
      <c r="B4" s="82"/>
      <c r="C4" s="82"/>
      <c r="D4" s="82"/>
      <c r="E4" s="82"/>
      <c r="F4" s="82"/>
      <c r="G4" s="82"/>
      <c r="I4" s="82"/>
      <c r="J4" s="82"/>
      <c r="K4" s="82"/>
      <c r="L4" s="82"/>
      <c r="M4" s="82"/>
      <c r="N4" s="82"/>
      <c r="O4" s="82"/>
      <c r="Q4" s="82"/>
      <c r="R4" s="82"/>
      <c r="S4" s="82"/>
      <c r="T4" s="82"/>
      <c r="U4" s="82"/>
      <c r="V4" s="82"/>
      <c r="W4" s="82"/>
      <c r="Y4" s="82"/>
      <c r="Z4" s="82"/>
      <c r="AA4" s="82"/>
      <c r="AB4" s="82"/>
      <c r="AC4" s="82"/>
      <c r="AD4" s="82"/>
      <c r="AE4" s="82"/>
      <c r="AG4" s="82"/>
      <c r="AH4" s="82"/>
      <c r="AI4" s="82"/>
      <c r="AJ4" s="82"/>
      <c r="AK4" s="82"/>
      <c r="AL4" s="82"/>
      <c r="AM4" s="82"/>
      <c r="AN4" s="76"/>
      <c r="AO4" s="76"/>
      <c r="AP4" s="76"/>
      <c r="AQ4" s="76"/>
      <c r="AR4" s="76"/>
      <c r="AS4" s="76"/>
      <c r="AT4" s="76"/>
    </row>
    <row r="5" spans="1:46" s="24" customFormat="1" ht="29.5" thickBot="1" x14ac:dyDescent="0.4">
      <c r="B5" s="24" t="s">
        <v>2</v>
      </c>
      <c r="C5" s="24" t="s">
        <v>2</v>
      </c>
      <c r="D5" s="24" t="s">
        <v>2</v>
      </c>
      <c r="E5" s="24" t="s">
        <v>2</v>
      </c>
      <c r="J5" s="24" t="s">
        <v>83</v>
      </c>
      <c r="K5" s="24" t="s">
        <v>83</v>
      </c>
      <c r="L5" s="24" t="s">
        <v>83</v>
      </c>
      <c r="M5" s="24" t="s">
        <v>83</v>
      </c>
      <c r="R5" s="24" t="s">
        <v>67</v>
      </c>
      <c r="S5" s="24" t="s">
        <v>67</v>
      </c>
      <c r="T5" s="24" t="s">
        <v>67</v>
      </c>
      <c r="U5" s="24" t="s">
        <v>67</v>
      </c>
      <c r="Z5" s="24" t="s">
        <v>86</v>
      </c>
      <c r="AA5" s="24" t="s">
        <v>86</v>
      </c>
      <c r="AB5" s="24" t="s">
        <v>86</v>
      </c>
      <c r="AC5" s="24" t="s">
        <v>86</v>
      </c>
      <c r="AF5"/>
      <c r="AG5"/>
      <c r="AH5" t="s">
        <v>96</v>
      </c>
      <c r="AI5" t="s">
        <v>96</v>
      </c>
      <c r="AJ5" t="s">
        <v>96</v>
      </c>
      <c r="AK5" t="s">
        <v>96</v>
      </c>
      <c r="AL5"/>
      <c r="AM5"/>
      <c r="AN5" s="75"/>
      <c r="AO5" s="75"/>
      <c r="AP5" s="75"/>
      <c r="AQ5" s="75"/>
      <c r="AR5" s="75"/>
      <c r="AS5" s="75"/>
      <c r="AT5" s="75"/>
    </row>
    <row r="6" spans="1:46" ht="29.5" thickBot="1" x14ac:dyDescent="0.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2"/>
      <c r="I6" s="1" t="s">
        <v>3</v>
      </c>
      <c r="J6" s="1" t="s">
        <v>4</v>
      </c>
      <c r="K6" s="1" t="s">
        <v>5</v>
      </c>
      <c r="L6" s="1" t="s">
        <v>6</v>
      </c>
      <c r="M6" s="1" t="s">
        <v>7</v>
      </c>
      <c r="N6" s="1" t="s">
        <v>8</v>
      </c>
      <c r="O6" s="2"/>
      <c r="Q6" s="1" t="s">
        <v>3</v>
      </c>
      <c r="R6" s="1" t="s">
        <v>4</v>
      </c>
      <c r="S6" s="1" t="s">
        <v>5</v>
      </c>
      <c r="T6" s="1" t="s">
        <v>6</v>
      </c>
      <c r="U6" s="1" t="s">
        <v>7</v>
      </c>
      <c r="V6" s="1" t="s">
        <v>8</v>
      </c>
      <c r="W6" s="2"/>
      <c r="Y6" s="1" t="s">
        <v>87</v>
      </c>
      <c r="Z6" s="1" t="s">
        <v>4</v>
      </c>
      <c r="AA6" s="1" t="s">
        <v>5</v>
      </c>
      <c r="AB6" s="1" t="s">
        <v>6</v>
      </c>
      <c r="AC6" s="1" t="s">
        <v>7</v>
      </c>
      <c r="AD6" s="1" t="s">
        <v>8</v>
      </c>
      <c r="AE6" s="2"/>
      <c r="AG6" s="1" t="s">
        <v>87</v>
      </c>
      <c r="AH6" s="1" t="s">
        <v>4</v>
      </c>
      <c r="AI6" s="1" t="s">
        <v>5</v>
      </c>
      <c r="AJ6" s="1" t="s">
        <v>6</v>
      </c>
      <c r="AK6" s="1" t="s">
        <v>7</v>
      </c>
      <c r="AL6" s="1" t="s">
        <v>8</v>
      </c>
      <c r="AN6" s="60" t="s">
        <v>87</v>
      </c>
      <c r="AO6" s="61" t="s">
        <v>4</v>
      </c>
      <c r="AP6" s="61" t="s">
        <v>5</v>
      </c>
      <c r="AQ6" s="61" t="s">
        <v>6</v>
      </c>
      <c r="AR6" s="61" t="s">
        <v>7</v>
      </c>
      <c r="AS6" s="61" t="s">
        <v>8</v>
      </c>
    </row>
    <row r="7" spans="1:46" ht="17.5" thickTop="1" thickBot="1" x14ac:dyDescent="0.5">
      <c r="A7" s="3" t="s">
        <v>9</v>
      </c>
      <c r="B7" s="4">
        <v>4650</v>
      </c>
      <c r="C7" s="5" t="s">
        <v>10</v>
      </c>
      <c r="D7" s="4">
        <v>4650</v>
      </c>
      <c r="E7" s="4">
        <v>4650</v>
      </c>
      <c r="F7" s="5" t="s">
        <v>10</v>
      </c>
      <c r="G7" s="2"/>
      <c r="I7" s="3" t="s">
        <v>9</v>
      </c>
      <c r="J7" s="4">
        <v>4650</v>
      </c>
      <c r="K7" s="5" t="s">
        <v>10</v>
      </c>
      <c r="L7" s="4">
        <v>4650</v>
      </c>
      <c r="M7" s="4">
        <v>4650</v>
      </c>
      <c r="N7" s="5" t="s">
        <v>10</v>
      </c>
      <c r="O7" s="2"/>
      <c r="Q7" s="3" t="s">
        <v>68</v>
      </c>
      <c r="R7" s="4">
        <v>3150</v>
      </c>
      <c r="S7" s="5" t="s">
        <v>10</v>
      </c>
      <c r="T7" s="4">
        <v>3150</v>
      </c>
      <c r="U7" s="4">
        <v>3150</v>
      </c>
      <c r="V7" s="5" t="s">
        <v>10</v>
      </c>
      <c r="W7" s="2"/>
      <c r="Y7" s="3" t="s">
        <v>88</v>
      </c>
      <c r="Z7" s="4">
        <v>750</v>
      </c>
      <c r="AA7" s="5" t="s">
        <v>10</v>
      </c>
      <c r="AB7" s="4">
        <v>750</v>
      </c>
      <c r="AC7" s="4">
        <v>750</v>
      </c>
      <c r="AD7" s="5" t="s">
        <v>10</v>
      </c>
      <c r="AE7" s="2"/>
      <c r="AG7" s="3" t="s">
        <v>88</v>
      </c>
      <c r="AH7" s="4">
        <v>800</v>
      </c>
      <c r="AI7" s="5" t="s">
        <v>10</v>
      </c>
      <c r="AJ7" s="4">
        <v>800</v>
      </c>
      <c r="AK7" s="4">
        <v>750</v>
      </c>
      <c r="AL7" s="4">
        <v>50</v>
      </c>
      <c r="AN7" s="24" t="s">
        <v>110</v>
      </c>
      <c r="AO7" s="62">
        <v>2250</v>
      </c>
      <c r="AP7" s="24" t="s">
        <v>10</v>
      </c>
      <c r="AQ7" s="62">
        <v>2250</v>
      </c>
      <c r="AR7" s="62">
        <v>2400</v>
      </c>
      <c r="AS7" s="62">
        <v>-150</v>
      </c>
    </row>
    <row r="8" spans="1:46" ht="17" thickBot="1" x14ac:dyDescent="0.5">
      <c r="A8" s="6" t="s">
        <v>11</v>
      </c>
      <c r="B8" s="7">
        <v>1425</v>
      </c>
      <c r="C8" s="8" t="s">
        <v>10</v>
      </c>
      <c r="D8" s="7">
        <v>1425</v>
      </c>
      <c r="E8" s="7">
        <v>1425</v>
      </c>
      <c r="F8" s="8" t="s">
        <v>10</v>
      </c>
      <c r="G8" s="2"/>
      <c r="I8" s="6" t="s">
        <v>11</v>
      </c>
      <c r="J8" s="7">
        <v>1425</v>
      </c>
      <c r="K8" s="8" t="s">
        <v>10</v>
      </c>
      <c r="L8" s="7">
        <v>1425</v>
      </c>
      <c r="M8" s="7">
        <v>1425</v>
      </c>
      <c r="N8" s="8" t="s">
        <v>10</v>
      </c>
      <c r="O8" s="2"/>
      <c r="Q8" s="6" t="s">
        <v>69</v>
      </c>
      <c r="R8" s="7">
        <v>925</v>
      </c>
      <c r="S8" s="8" t="s">
        <v>10</v>
      </c>
      <c r="T8" s="7">
        <v>925</v>
      </c>
      <c r="U8" s="7">
        <v>925</v>
      </c>
      <c r="V8" s="8" t="s">
        <v>10</v>
      </c>
      <c r="W8" s="2"/>
      <c r="Y8" s="6" t="s">
        <v>89</v>
      </c>
      <c r="Z8" s="7">
        <v>250</v>
      </c>
      <c r="AA8" s="8" t="s">
        <v>10</v>
      </c>
      <c r="AB8" s="7">
        <v>250</v>
      </c>
      <c r="AC8" s="7">
        <v>250</v>
      </c>
      <c r="AD8" s="8" t="s">
        <v>10</v>
      </c>
      <c r="AE8" s="2"/>
      <c r="AG8" s="6" t="s">
        <v>89</v>
      </c>
      <c r="AH8" s="7">
        <v>250</v>
      </c>
      <c r="AI8" s="8" t="s">
        <v>10</v>
      </c>
      <c r="AJ8" s="7">
        <v>250</v>
      </c>
      <c r="AK8" s="7">
        <v>250</v>
      </c>
      <c r="AL8" s="8" t="s">
        <v>10</v>
      </c>
      <c r="AN8" s="24" t="s">
        <v>111</v>
      </c>
      <c r="AO8" s="62">
        <v>900</v>
      </c>
      <c r="AP8" s="24" t="s">
        <v>10</v>
      </c>
      <c r="AQ8" s="62">
        <v>900</v>
      </c>
      <c r="AR8" s="62">
        <v>900</v>
      </c>
      <c r="AS8" s="24" t="s">
        <v>10</v>
      </c>
    </row>
    <row r="9" spans="1:46" ht="17" thickBot="1" x14ac:dyDescent="0.5">
      <c r="A9" s="3" t="s">
        <v>12</v>
      </c>
      <c r="B9" s="4">
        <v>1040</v>
      </c>
      <c r="C9" s="5" t="s">
        <v>10</v>
      </c>
      <c r="D9" s="4">
        <v>1040</v>
      </c>
      <c r="E9" s="4">
        <v>1040</v>
      </c>
      <c r="F9" s="5" t="s">
        <v>10</v>
      </c>
      <c r="G9" s="2"/>
      <c r="I9" s="3" t="s">
        <v>12</v>
      </c>
      <c r="J9" s="4">
        <v>1040</v>
      </c>
      <c r="K9" s="5" t="s">
        <v>10</v>
      </c>
      <c r="L9" s="4">
        <v>1040</v>
      </c>
      <c r="M9" s="4">
        <v>1040</v>
      </c>
      <c r="N9" s="5" t="s">
        <v>10</v>
      </c>
      <c r="O9" s="2"/>
      <c r="Q9" s="3" t="s">
        <v>70</v>
      </c>
      <c r="R9" s="4">
        <v>640</v>
      </c>
      <c r="S9" s="5" t="s">
        <v>10</v>
      </c>
      <c r="T9" s="4">
        <v>640</v>
      </c>
      <c r="U9" s="4">
        <v>640</v>
      </c>
      <c r="V9" s="5" t="s">
        <v>10</v>
      </c>
      <c r="W9" s="2"/>
      <c r="Y9" s="3" t="s">
        <v>90</v>
      </c>
      <c r="Z9" s="4">
        <v>200</v>
      </c>
      <c r="AA9" s="5" t="s">
        <v>10</v>
      </c>
      <c r="AB9" s="4">
        <v>200</v>
      </c>
      <c r="AC9" s="4">
        <v>200</v>
      </c>
      <c r="AD9" s="5" t="s">
        <v>10</v>
      </c>
      <c r="AE9" s="2"/>
      <c r="AG9" s="3" t="s">
        <v>90</v>
      </c>
      <c r="AH9" s="4">
        <v>200</v>
      </c>
      <c r="AI9" s="5" t="s">
        <v>10</v>
      </c>
      <c r="AJ9" s="4">
        <v>200</v>
      </c>
      <c r="AK9" s="4">
        <v>200</v>
      </c>
      <c r="AL9" s="5" t="s">
        <v>10</v>
      </c>
      <c r="AN9" s="24" t="s">
        <v>112</v>
      </c>
      <c r="AO9" s="62">
        <v>600</v>
      </c>
      <c r="AP9" s="24" t="s">
        <v>10</v>
      </c>
      <c r="AQ9" s="62">
        <v>600</v>
      </c>
      <c r="AR9" s="62">
        <v>600</v>
      </c>
      <c r="AS9" s="24" t="s">
        <v>10</v>
      </c>
    </row>
    <row r="10" spans="1:46" ht="17" thickBot="1" x14ac:dyDescent="0.5">
      <c r="A10" s="9" t="s">
        <v>13</v>
      </c>
      <c r="B10" s="10">
        <v>7115</v>
      </c>
      <c r="C10" s="11" t="s">
        <v>10</v>
      </c>
      <c r="D10" s="10">
        <v>7115</v>
      </c>
      <c r="E10" s="10">
        <v>7115</v>
      </c>
      <c r="F10" s="11" t="s">
        <v>10</v>
      </c>
      <c r="G10" s="2"/>
      <c r="I10" s="9" t="s">
        <v>13</v>
      </c>
      <c r="J10" s="10">
        <v>7115</v>
      </c>
      <c r="K10" s="11" t="s">
        <v>10</v>
      </c>
      <c r="L10" s="10">
        <v>7115</v>
      </c>
      <c r="M10" s="10">
        <v>7115</v>
      </c>
      <c r="N10" s="11" t="s">
        <v>10</v>
      </c>
      <c r="O10" s="2"/>
      <c r="Q10" s="9" t="s">
        <v>13</v>
      </c>
      <c r="R10" s="10">
        <v>4715</v>
      </c>
      <c r="S10" s="11" t="s">
        <v>10</v>
      </c>
      <c r="T10" s="10">
        <v>4715</v>
      </c>
      <c r="U10" s="10">
        <v>4715</v>
      </c>
      <c r="V10" s="11" t="s">
        <v>10</v>
      </c>
      <c r="W10" s="2"/>
      <c r="Y10" s="9" t="s">
        <v>91</v>
      </c>
      <c r="Z10" s="10">
        <v>1200</v>
      </c>
      <c r="AA10" s="11" t="s">
        <v>10</v>
      </c>
      <c r="AB10" s="10">
        <v>1200</v>
      </c>
      <c r="AC10" s="10">
        <v>1200</v>
      </c>
      <c r="AD10" s="11" t="s">
        <v>10</v>
      </c>
      <c r="AE10" s="2"/>
      <c r="AG10" s="9" t="s">
        <v>91</v>
      </c>
      <c r="AH10" s="10">
        <v>1250</v>
      </c>
      <c r="AI10" s="11" t="s">
        <v>10</v>
      </c>
      <c r="AJ10" s="10">
        <v>1250</v>
      </c>
      <c r="AK10" s="10">
        <v>1200</v>
      </c>
      <c r="AL10" s="10">
        <v>50</v>
      </c>
      <c r="AN10" s="24" t="s">
        <v>123</v>
      </c>
      <c r="AO10" s="62">
        <v>150</v>
      </c>
      <c r="AP10" s="24" t="s">
        <v>10</v>
      </c>
      <c r="AQ10" s="62">
        <v>150</v>
      </c>
      <c r="AR10" s="62">
        <v>150</v>
      </c>
      <c r="AS10" s="24" t="s">
        <v>10</v>
      </c>
    </row>
    <row r="11" spans="1:46" ht="17" thickBot="1" x14ac:dyDescent="0.5">
      <c r="A11" s="1" t="s">
        <v>14</v>
      </c>
      <c r="B11" s="1" t="s">
        <v>4</v>
      </c>
      <c r="C11" s="1" t="s">
        <v>5</v>
      </c>
      <c r="D11" s="1" t="s">
        <v>6</v>
      </c>
      <c r="E11" s="1" t="s">
        <v>7</v>
      </c>
      <c r="F11" s="1" t="s">
        <v>8</v>
      </c>
      <c r="G11" s="2"/>
      <c r="I11" s="1" t="s">
        <v>14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2"/>
      <c r="Q11" s="1" t="s">
        <v>14</v>
      </c>
      <c r="R11" s="1" t="s">
        <v>4</v>
      </c>
      <c r="S11" s="1" t="s">
        <v>5</v>
      </c>
      <c r="T11" s="1" t="s">
        <v>6</v>
      </c>
      <c r="U11" s="1" t="s">
        <v>7</v>
      </c>
      <c r="V11" s="1" t="s">
        <v>8</v>
      </c>
      <c r="W11" s="2"/>
      <c r="Y11" s="1" t="s">
        <v>14</v>
      </c>
      <c r="Z11" s="1" t="s">
        <v>4</v>
      </c>
      <c r="AA11" s="1" t="s">
        <v>5</v>
      </c>
      <c r="AB11" s="1" t="s">
        <v>6</v>
      </c>
      <c r="AC11" s="1" t="s">
        <v>7</v>
      </c>
      <c r="AD11" s="1" t="s">
        <v>8</v>
      </c>
      <c r="AE11" s="2"/>
      <c r="AG11" s="1" t="s">
        <v>14</v>
      </c>
      <c r="AH11" s="1" t="s">
        <v>4</v>
      </c>
      <c r="AI11" s="1" t="s">
        <v>5</v>
      </c>
      <c r="AJ11" s="1" t="s">
        <v>6</v>
      </c>
      <c r="AK11" s="1" t="s">
        <v>7</v>
      </c>
      <c r="AL11" s="1" t="s">
        <v>8</v>
      </c>
      <c r="AN11" s="24" t="s">
        <v>91</v>
      </c>
      <c r="AO11" s="62">
        <v>3900</v>
      </c>
      <c r="AP11" s="24" t="s">
        <v>10</v>
      </c>
      <c r="AQ11" s="62">
        <v>3900</v>
      </c>
      <c r="AR11" s="62">
        <v>4050</v>
      </c>
      <c r="AS11" s="62">
        <v>-150</v>
      </c>
    </row>
    <row r="12" spans="1:46" ht="30" thickTop="1" thickBot="1" x14ac:dyDescent="0.5">
      <c r="A12" s="3" t="s">
        <v>15</v>
      </c>
      <c r="B12" s="5" t="s">
        <v>10</v>
      </c>
      <c r="C12" s="4">
        <v>10</v>
      </c>
      <c r="D12" s="4">
        <v>-10</v>
      </c>
      <c r="E12" s="4">
        <v>-10</v>
      </c>
      <c r="F12" s="5" t="s">
        <v>10</v>
      </c>
      <c r="G12" s="2"/>
      <c r="I12" s="3" t="s">
        <v>15</v>
      </c>
      <c r="J12" s="5" t="s">
        <v>10</v>
      </c>
      <c r="K12" s="4">
        <v>10</v>
      </c>
      <c r="L12" s="4">
        <v>-10</v>
      </c>
      <c r="M12" s="4">
        <v>-10</v>
      </c>
      <c r="N12" s="5" t="s">
        <v>10</v>
      </c>
      <c r="O12" s="2"/>
      <c r="Q12" s="3" t="s">
        <v>71</v>
      </c>
      <c r="R12" s="5" t="s">
        <v>10</v>
      </c>
      <c r="S12" s="4">
        <v>10</v>
      </c>
      <c r="T12" s="4">
        <v>-10</v>
      </c>
      <c r="U12" s="4">
        <v>-10</v>
      </c>
      <c r="V12" s="5" t="s">
        <v>10</v>
      </c>
      <c r="W12" s="2"/>
      <c r="Y12" s="3" t="s">
        <v>71</v>
      </c>
      <c r="Z12" s="5" t="s">
        <v>10</v>
      </c>
      <c r="AA12" s="5" t="s">
        <v>10</v>
      </c>
      <c r="AB12" s="5" t="s">
        <v>10</v>
      </c>
      <c r="AC12" s="4">
        <v>-10</v>
      </c>
      <c r="AD12" s="4">
        <v>10</v>
      </c>
      <c r="AE12" s="2"/>
      <c r="AG12" s="3" t="s">
        <v>71</v>
      </c>
      <c r="AH12" s="5" t="s">
        <v>10</v>
      </c>
      <c r="AI12" s="5" t="s">
        <v>10</v>
      </c>
      <c r="AJ12" s="5" t="s">
        <v>10</v>
      </c>
      <c r="AK12" s="4">
        <v>-10</v>
      </c>
      <c r="AL12" s="4">
        <v>10</v>
      </c>
      <c r="AN12" s="60" t="s">
        <v>14</v>
      </c>
      <c r="AO12" s="61" t="s">
        <v>4</v>
      </c>
      <c r="AP12" s="61" t="s">
        <v>5</v>
      </c>
      <c r="AQ12" s="61" t="s">
        <v>6</v>
      </c>
      <c r="AR12" s="61" t="s">
        <v>7</v>
      </c>
      <c r="AS12" s="61" t="s">
        <v>8</v>
      </c>
    </row>
    <row r="13" spans="1:46" ht="17" thickBot="1" x14ac:dyDescent="0.5">
      <c r="A13" s="6" t="s">
        <v>16</v>
      </c>
      <c r="B13" s="8" t="s">
        <v>10</v>
      </c>
      <c r="C13" s="7">
        <v>141.32</v>
      </c>
      <c r="D13" s="7">
        <v>-141.32</v>
      </c>
      <c r="E13" s="7">
        <v>-100</v>
      </c>
      <c r="F13" s="7">
        <v>-41.32</v>
      </c>
      <c r="G13" s="2"/>
      <c r="I13" s="6" t="s">
        <v>16</v>
      </c>
      <c r="J13" s="8" t="s">
        <v>10</v>
      </c>
      <c r="K13" s="8" t="s">
        <v>10</v>
      </c>
      <c r="L13" s="8" t="s">
        <v>10</v>
      </c>
      <c r="M13" s="7">
        <v>-100</v>
      </c>
      <c r="N13" s="7">
        <v>100</v>
      </c>
      <c r="O13" s="2"/>
      <c r="Q13" s="6" t="s">
        <v>16</v>
      </c>
      <c r="R13" s="8" t="s">
        <v>10</v>
      </c>
      <c r="S13" s="8" t="s">
        <v>10</v>
      </c>
      <c r="T13" s="8" t="s">
        <v>10</v>
      </c>
      <c r="U13" s="7">
        <v>-100</v>
      </c>
      <c r="V13" s="7">
        <v>100</v>
      </c>
      <c r="W13" s="2"/>
      <c r="Y13" s="6" t="s">
        <v>16</v>
      </c>
      <c r="Z13" s="8" t="s">
        <v>10</v>
      </c>
      <c r="AA13" s="8" t="s">
        <v>10</v>
      </c>
      <c r="AB13" s="8" t="s">
        <v>10</v>
      </c>
      <c r="AC13" s="7">
        <v>-100</v>
      </c>
      <c r="AD13" s="7">
        <v>100</v>
      </c>
      <c r="AE13" s="2"/>
      <c r="AG13" s="6" t="s">
        <v>16</v>
      </c>
      <c r="AH13" s="8" t="s">
        <v>10</v>
      </c>
      <c r="AI13" s="8" t="s">
        <v>10</v>
      </c>
      <c r="AJ13" s="8" t="s">
        <v>10</v>
      </c>
      <c r="AK13" s="7">
        <v>-100</v>
      </c>
      <c r="AL13" s="7">
        <v>100</v>
      </c>
      <c r="AN13" s="24" t="s">
        <v>71</v>
      </c>
      <c r="AO13" s="24" t="s">
        <v>10</v>
      </c>
      <c r="AP13" s="24" t="s">
        <v>10</v>
      </c>
      <c r="AQ13" s="24" t="s">
        <v>10</v>
      </c>
      <c r="AR13" s="62">
        <v>-20</v>
      </c>
      <c r="AS13" s="62">
        <v>20</v>
      </c>
    </row>
    <row r="14" spans="1:46" ht="17" thickBot="1" x14ac:dyDescent="0.5">
      <c r="A14" s="3" t="s">
        <v>17</v>
      </c>
      <c r="B14" s="5" t="s">
        <v>10</v>
      </c>
      <c r="C14" s="4">
        <v>225</v>
      </c>
      <c r="D14" s="4">
        <v>-225</v>
      </c>
      <c r="E14" s="4">
        <v>-220</v>
      </c>
      <c r="F14" s="4">
        <v>-5</v>
      </c>
      <c r="G14" s="2"/>
      <c r="I14" s="3" t="s">
        <v>17</v>
      </c>
      <c r="J14" s="5" t="s">
        <v>10</v>
      </c>
      <c r="K14" s="5" t="s">
        <v>10</v>
      </c>
      <c r="L14" s="5" t="s">
        <v>10</v>
      </c>
      <c r="M14" s="4">
        <v>-225</v>
      </c>
      <c r="N14" s="4">
        <v>225</v>
      </c>
      <c r="O14" s="2"/>
      <c r="Q14" s="3" t="s">
        <v>17</v>
      </c>
      <c r="R14" s="5" t="s">
        <v>10</v>
      </c>
      <c r="S14" s="4">
        <v>235</v>
      </c>
      <c r="T14" s="4">
        <v>-235</v>
      </c>
      <c r="U14" s="4">
        <v>-225</v>
      </c>
      <c r="V14" s="4">
        <v>-10</v>
      </c>
      <c r="W14" s="2"/>
      <c r="Y14" s="3" t="s">
        <v>17</v>
      </c>
      <c r="Z14" s="5" t="s">
        <v>10</v>
      </c>
      <c r="AA14" s="4">
        <v>240</v>
      </c>
      <c r="AB14" s="4">
        <v>-240</v>
      </c>
      <c r="AC14" s="4">
        <v>-225</v>
      </c>
      <c r="AD14" s="4">
        <v>-15</v>
      </c>
      <c r="AE14" s="2"/>
      <c r="AG14" s="3" t="s">
        <v>17</v>
      </c>
      <c r="AH14" s="5" t="s">
        <v>10</v>
      </c>
      <c r="AI14" s="4">
        <v>265</v>
      </c>
      <c r="AJ14" s="4">
        <v>-265</v>
      </c>
      <c r="AK14" s="4">
        <v>-245</v>
      </c>
      <c r="AL14" s="4">
        <v>-20</v>
      </c>
      <c r="AN14" s="24" t="s">
        <v>16</v>
      </c>
      <c r="AO14" s="24" t="s">
        <v>10</v>
      </c>
      <c r="AP14" s="24" t="s">
        <v>10</v>
      </c>
      <c r="AQ14" s="24" t="s">
        <v>10</v>
      </c>
      <c r="AR14" s="62">
        <v>-100</v>
      </c>
      <c r="AS14" s="62">
        <v>100</v>
      </c>
    </row>
    <row r="15" spans="1:46" ht="17" thickBot="1" x14ac:dyDescent="0.5">
      <c r="A15" s="6" t="s">
        <v>18</v>
      </c>
      <c r="B15" s="8" t="s">
        <v>10</v>
      </c>
      <c r="C15" s="8" t="s">
        <v>10</v>
      </c>
      <c r="D15" s="8" t="s">
        <v>10</v>
      </c>
      <c r="E15" s="7">
        <v>-250</v>
      </c>
      <c r="F15" s="7">
        <v>250</v>
      </c>
      <c r="G15" s="2"/>
      <c r="I15" s="6" t="s">
        <v>18</v>
      </c>
      <c r="J15" s="8" t="s">
        <v>10</v>
      </c>
      <c r="K15" s="8" t="s">
        <v>10</v>
      </c>
      <c r="L15" s="8" t="s">
        <v>10</v>
      </c>
      <c r="M15" s="7">
        <v>-250</v>
      </c>
      <c r="N15" s="7">
        <v>250</v>
      </c>
      <c r="O15" s="2"/>
      <c r="Q15" s="6" t="s">
        <v>18</v>
      </c>
      <c r="R15" s="8" t="s">
        <v>10</v>
      </c>
      <c r="S15" s="8" t="s">
        <v>10</v>
      </c>
      <c r="T15" s="8" t="s">
        <v>10</v>
      </c>
      <c r="U15" s="7">
        <v>-250</v>
      </c>
      <c r="V15" s="7">
        <v>250</v>
      </c>
      <c r="W15" s="2"/>
      <c r="Y15" s="6" t="s">
        <v>92</v>
      </c>
      <c r="Z15" s="8" t="s">
        <v>10</v>
      </c>
      <c r="AA15" s="8" t="s">
        <v>10</v>
      </c>
      <c r="AB15" s="8" t="s">
        <v>10</v>
      </c>
      <c r="AC15" s="7">
        <v>-500</v>
      </c>
      <c r="AD15" s="7">
        <v>500</v>
      </c>
      <c r="AE15" s="2"/>
      <c r="AG15" s="6" t="s">
        <v>92</v>
      </c>
      <c r="AH15" s="8" t="s">
        <v>10</v>
      </c>
      <c r="AI15" s="8" t="s">
        <v>10</v>
      </c>
      <c r="AJ15" s="8" t="s">
        <v>10</v>
      </c>
      <c r="AK15" s="7">
        <v>-500</v>
      </c>
      <c r="AL15" s="7">
        <v>500</v>
      </c>
      <c r="AN15" s="24" t="s">
        <v>17</v>
      </c>
      <c r="AO15" s="24" t="s">
        <v>10</v>
      </c>
      <c r="AP15" s="62">
        <v>275</v>
      </c>
      <c r="AQ15" s="62">
        <v>-275</v>
      </c>
      <c r="AR15" s="62">
        <v>-265</v>
      </c>
      <c r="AS15" s="62">
        <v>-10</v>
      </c>
    </row>
    <row r="16" spans="1:46" ht="17" thickBot="1" x14ac:dyDescent="0.5">
      <c r="A16" s="3" t="s">
        <v>19</v>
      </c>
      <c r="B16" s="5" t="s">
        <v>10</v>
      </c>
      <c r="C16" s="4">
        <v>365</v>
      </c>
      <c r="D16" s="4">
        <v>-365</v>
      </c>
      <c r="E16" s="4">
        <v>-315</v>
      </c>
      <c r="F16" s="4">
        <v>-50</v>
      </c>
      <c r="G16" s="2"/>
      <c r="I16" s="3" t="s">
        <v>19</v>
      </c>
      <c r="J16" s="5" t="s">
        <v>10</v>
      </c>
      <c r="K16" s="4">
        <v>385</v>
      </c>
      <c r="L16" s="4">
        <v>-385</v>
      </c>
      <c r="M16" s="4">
        <v>-365</v>
      </c>
      <c r="N16" s="4">
        <v>-20</v>
      </c>
      <c r="O16" s="2"/>
      <c r="Q16" s="3" t="s">
        <v>72</v>
      </c>
      <c r="R16" s="5" t="s">
        <v>10</v>
      </c>
      <c r="S16" s="4">
        <v>325</v>
      </c>
      <c r="T16" s="4">
        <v>-325</v>
      </c>
      <c r="U16" s="4">
        <v>-400</v>
      </c>
      <c r="V16" s="4">
        <v>75</v>
      </c>
      <c r="W16" s="2"/>
      <c r="Y16" s="3" t="s">
        <v>72</v>
      </c>
      <c r="Z16" s="5" t="s">
        <v>10</v>
      </c>
      <c r="AA16" s="4">
        <v>395</v>
      </c>
      <c r="AB16" s="4">
        <v>-395</v>
      </c>
      <c r="AC16" s="4">
        <v>-400</v>
      </c>
      <c r="AD16" s="4">
        <v>5</v>
      </c>
      <c r="AE16" s="2"/>
      <c r="AG16" s="3" t="s">
        <v>72</v>
      </c>
      <c r="AH16" s="5" t="s">
        <v>10</v>
      </c>
      <c r="AI16" s="4">
        <v>395</v>
      </c>
      <c r="AJ16" s="4">
        <v>-395</v>
      </c>
      <c r="AK16" s="4">
        <v>-400</v>
      </c>
      <c r="AL16" s="4">
        <v>5</v>
      </c>
      <c r="AN16" s="24" t="s">
        <v>92</v>
      </c>
      <c r="AO16" s="24" t="s">
        <v>10</v>
      </c>
      <c r="AP16" s="62">
        <v>110.33</v>
      </c>
      <c r="AQ16" s="62">
        <v>-110.33</v>
      </c>
      <c r="AR16" s="62">
        <v>-250</v>
      </c>
      <c r="AS16" s="62">
        <v>139.66999999999999</v>
      </c>
    </row>
    <row r="17" spans="1:45" ht="17" thickBot="1" x14ac:dyDescent="0.5">
      <c r="A17" s="6" t="s">
        <v>20</v>
      </c>
      <c r="B17" s="8" t="s">
        <v>10</v>
      </c>
      <c r="C17" s="8" t="s">
        <v>10</v>
      </c>
      <c r="D17" s="8" t="s">
        <v>10</v>
      </c>
      <c r="E17" s="7">
        <v>-500</v>
      </c>
      <c r="F17" s="7">
        <v>500</v>
      </c>
      <c r="G17" s="2"/>
      <c r="I17" s="6" t="s">
        <v>20</v>
      </c>
      <c r="J17" s="8" t="s">
        <v>10</v>
      </c>
      <c r="K17" s="7">
        <v>200</v>
      </c>
      <c r="L17" s="7">
        <v>-200</v>
      </c>
      <c r="M17" s="7">
        <v>-500</v>
      </c>
      <c r="N17" s="7">
        <v>300</v>
      </c>
      <c r="O17" s="2"/>
      <c r="Q17" s="6" t="s">
        <v>21</v>
      </c>
      <c r="R17" s="8" t="s">
        <v>10</v>
      </c>
      <c r="S17" s="7">
        <v>304.13</v>
      </c>
      <c r="T17" s="7">
        <v>-304.13</v>
      </c>
      <c r="U17" s="7">
        <v>-325</v>
      </c>
      <c r="V17" s="7">
        <v>20.87</v>
      </c>
      <c r="W17" s="2"/>
      <c r="Y17" s="6" t="s">
        <v>22</v>
      </c>
      <c r="Z17" s="8" t="s">
        <v>10</v>
      </c>
      <c r="AA17" s="8" t="s">
        <v>10</v>
      </c>
      <c r="AB17" s="8" t="s">
        <v>10</v>
      </c>
      <c r="AC17" s="7">
        <v>-125</v>
      </c>
      <c r="AD17" s="7">
        <v>125</v>
      </c>
      <c r="AE17" s="2"/>
      <c r="AG17" s="6" t="s">
        <v>22</v>
      </c>
      <c r="AH17" s="8" t="s">
        <v>10</v>
      </c>
      <c r="AI17" s="8" t="s">
        <v>10</v>
      </c>
      <c r="AJ17" s="8" t="s">
        <v>10</v>
      </c>
      <c r="AK17" s="7">
        <v>-100</v>
      </c>
      <c r="AL17" s="7">
        <v>100</v>
      </c>
      <c r="AN17" s="24" t="s">
        <v>72</v>
      </c>
      <c r="AO17" s="24" t="s">
        <v>10</v>
      </c>
      <c r="AP17" s="62">
        <v>395</v>
      </c>
      <c r="AQ17" s="62">
        <v>-395</v>
      </c>
      <c r="AR17" s="62">
        <v>-400</v>
      </c>
      <c r="AS17" s="62">
        <v>5</v>
      </c>
    </row>
    <row r="18" spans="1:45" ht="17" thickBot="1" x14ac:dyDescent="0.5">
      <c r="A18" s="3" t="s">
        <v>21</v>
      </c>
      <c r="B18" s="5" t="s">
        <v>10</v>
      </c>
      <c r="C18" s="4">
        <v>299.64</v>
      </c>
      <c r="D18" s="4">
        <v>-299.64</v>
      </c>
      <c r="E18" s="4">
        <v>-325</v>
      </c>
      <c r="F18" s="4">
        <v>25.36</v>
      </c>
      <c r="G18" s="2"/>
      <c r="I18" s="3" t="s">
        <v>21</v>
      </c>
      <c r="J18" s="5" t="s">
        <v>10</v>
      </c>
      <c r="K18" s="4">
        <v>11.88</v>
      </c>
      <c r="L18" s="4">
        <v>-11.88</v>
      </c>
      <c r="M18" s="4">
        <v>-325</v>
      </c>
      <c r="N18" s="4">
        <v>313.12</v>
      </c>
      <c r="O18" s="2"/>
      <c r="Q18" s="3" t="s">
        <v>22</v>
      </c>
      <c r="R18" s="5" t="s">
        <v>10</v>
      </c>
      <c r="S18" s="5" t="s">
        <v>10</v>
      </c>
      <c r="T18" s="5" t="s">
        <v>10</v>
      </c>
      <c r="U18" s="4">
        <v>-125</v>
      </c>
      <c r="V18" s="4">
        <v>125</v>
      </c>
      <c r="W18" s="2"/>
      <c r="Y18" s="3" t="s">
        <v>73</v>
      </c>
      <c r="Z18" s="5" t="s">
        <v>10</v>
      </c>
      <c r="AA18" s="5" t="s">
        <v>10</v>
      </c>
      <c r="AB18" s="5" t="s">
        <v>10</v>
      </c>
      <c r="AC18" s="4">
        <v>-175</v>
      </c>
      <c r="AD18" s="4">
        <v>175</v>
      </c>
      <c r="AE18" s="2"/>
      <c r="AG18" s="3" t="s">
        <v>73</v>
      </c>
      <c r="AH18" s="5" t="s">
        <v>10</v>
      </c>
      <c r="AI18" s="4">
        <v>181.64</v>
      </c>
      <c r="AJ18" s="4">
        <v>-181.64</v>
      </c>
      <c r="AK18" s="4">
        <v>-175</v>
      </c>
      <c r="AL18" s="4">
        <v>-6.64</v>
      </c>
      <c r="AN18" s="24" t="s">
        <v>22</v>
      </c>
      <c r="AO18" s="24" t="s">
        <v>10</v>
      </c>
      <c r="AP18" s="62">
        <v>100</v>
      </c>
      <c r="AQ18" s="62">
        <v>-100</v>
      </c>
      <c r="AR18" s="62">
        <v>-100</v>
      </c>
      <c r="AS18" s="24" t="s">
        <v>10</v>
      </c>
    </row>
    <row r="19" spans="1:45" ht="17" thickBot="1" x14ac:dyDescent="0.5">
      <c r="A19" s="6" t="s">
        <v>22</v>
      </c>
      <c r="B19" s="8" t="s">
        <v>10</v>
      </c>
      <c r="C19" s="7">
        <v>46.48</v>
      </c>
      <c r="D19" s="7">
        <v>-46.48</v>
      </c>
      <c r="E19" s="7">
        <v>-125</v>
      </c>
      <c r="F19" s="7">
        <v>78.52</v>
      </c>
      <c r="G19" s="2"/>
      <c r="I19" s="6" t="s">
        <v>22</v>
      </c>
      <c r="J19" s="8" t="s">
        <v>10</v>
      </c>
      <c r="K19" s="8" t="s">
        <v>10</v>
      </c>
      <c r="L19" s="8" t="s">
        <v>10</v>
      </c>
      <c r="M19" s="7">
        <v>-125</v>
      </c>
      <c r="N19" s="7">
        <v>125</v>
      </c>
      <c r="O19" s="2"/>
      <c r="Q19" s="6" t="s">
        <v>73</v>
      </c>
      <c r="R19" s="8" t="s">
        <v>10</v>
      </c>
      <c r="S19" s="7">
        <v>174.91</v>
      </c>
      <c r="T19" s="7">
        <v>-174.91</v>
      </c>
      <c r="U19" s="7">
        <v>-175</v>
      </c>
      <c r="V19" s="7">
        <v>0.09</v>
      </c>
      <c r="W19" s="2"/>
      <c r="Y19" s="6" t="s">
        <v>25</v>
      </c>
      <c r="Z19" s="7">
        <v>1</v>
      </c>
      <c r="AA19" s="8" t="s">
        <v>10</v>
      </c>
      <c r="AB19" s="7">
        <v>1</v>
      </c>
      <c r="AC19" s="7">
        <v>-100</v>
      </c>
      <c r="AD19" s="7">
        <v>101</v>
      </c>
      <c r="AE19" s="2"/>
      <c r="AG19" s="6" t="s">
        <v>25</v>
      </c>
      <c r="AH19" s="8" t="s">
        <v>10</v>
      </c>
      <c r="AI19" s="7">
        <v>32.15</v>
      </c>
      <c r="AJ19" s="7">
        <v>-32.15</v>
      </c>
      <c r="AK19" s="7">
        <v>-100</v>
      </c>
      <c r="AL19" s="7">
        <v>67.849999999999994</v>
      </c>
      <c r="AN19" s="24" t="s">
        <v>73</v>
      </c>
      <c r="AO19" s="24" t="s">
        <v>10</v>
      </c>
      <c r="AP19" s="24" t="s">
        <v>10</v>
      </c>
      <c r="AQ19" s="24" t="s">
        <v>10</v>
      </c>
      <c r="AR19" s="62">
        <v>-200</v>
      </c>
      <c r="AS19" s="62">
        <v>200</v>
      </c>
    </row>
    <row r="20" spans="1:45" ht="17" thickBot="1" x14ac:dyDescent="0.5">
      <c r="A20" s="3" t="s">
        <v>23</v>
      </c>
      <c r="B20" s="5" t="s">
        <v>10</v>
      </c>
      <c r="C20" s="4">
        <v>174.9</v>
      </c>
      <c r="D20" s="4">
        <v>-174.9</v>
      </c>
      <c r="E20" s="4">
        <v>-175</v>
      </c>
      <c r="F20" s="4">
        <v>0.1</v>
      </c>
      <c r="G20" s="2"/>
      <c r="I20" s="3" t="s">
        <v>23</v>
      </c>
      <c r="J20" s="5" t="s">
        <v>10</v>
      </c>
      <c r="K20" s="4">
        <v>174.9</v>
      </c>
      <c r="L20" s="4">
        <v>-174.9</v>
      </c>
      <c r="M20" s="4">
        <v>-175</v>
      </c>
      <c r="N20" s="4">
        <v>0.1</v>
      </c>
      <c r="O20" s="2"/>
      <c r="Q20" s="3" t="s">
        <v>24</v>
      </c>
      <c r="R20" s="4">
        <v>336</v>
      </c>
      <c r="S20" s="4">
        <v>369.6</v>
      </c>
      <c r="T20" s="4">
        <v>-33.6</v>
      </c>
      <c r="U20" s="5" t="s">
        <v>10</v>
      </c>
      <c r="V20" s="4">
        <v>-33.6</v>
      </c>
      <c r="W20" s="2"/>
      <c r="Y20" s="3" t="s">
        <v>24</v>
      </c>
      <c r="Z20" s="4">
        <v>360</v>
      </c>
      <c r="AA20" s="4">
        <v>369.6</v>
      </c>
      <c r="AB20" s="4">
        <v>-9.6</v>
      </c>
      <c r="AC20" s="5" t="s">
        <v>10</v>
      </c>
      <c r="AD20" s="4">
        <v>-9.6</v>
      </c>
      <c r="AE20" s="2"/>
      <c r="AG20" s="3" t="s">
        <v>24</v>
      </c>
      <c r="AH20" s="5" t="s">
        <v>10</v>
      </c>
      <c r="AI20" s="4">
        <v>405.48</v>
      </c>
      <c r="AJ20" s="4">
        <v>-405.48</v>
      </c>
      <c r="AK20" s="5" t="s">
        <v>10</v>
      </c>
      <c r="AL20" s="4">
        <v>-405.48</v>
      </c>
      <c r="AN20" s="24" t="s">
        <v>25</v>
      </c>
      <c r="AO20" s="24" t="s">
        <v>10</v>
      </c>
      <c r="AP20" s="24" t="s">
        <v>10</v>
      </c>
      <c r="AQ20" s="24" t="s">
        <v>10</v>
      </c>
      <c r="AR20" s="62">
        <v>-100</v>
      </c>
      <c r="AS20" s="62">
        <v>100</v>
      </c>
    </row>
    <row r="21" spans="1:45" ht="17" thickBot="1" x14ac:dyDescent="0.5">
      <c r="A21" s="6" t="s">
        <v>24</v>
      </c>
      <c r="B21" s="7">
        <v>264</v>
      </c>
      <c r="C21" s="8" t="s">
        <v>10</v>
      </c>
      <c r="D21" s="7">
        <v>264</v>
      </c>
      <c r="E21" s="8" t="s">
        <v>10</v>
      </c>
      <c r="F21" s="7">
        <v>264</v>
      </c>
      <c r="G21" s="2"/>
      <c r="I21" s="6" t="s">
        <v>24</v>
      </c>
      <c r="J21" s="7">
        <v>264</v>
      </c>
      <c r="K21" s="7">
        <v>288</v>
      </c>
      <c r="L21" s="7">
        <v>-24</v>
      </c>
      <c r="M21" s="8" t="s">
        <v>10</v>
      </c>
      <c r="N21" s="7">
        <v>-24</v>
      </c>
      <c r="O21" s="2"/>
      <c r="Q21" s="6" t="s">
        <v>25</v>
      </c>
      <c r="R21" s="8" t="s">
        <v>10</v>
      </c>
      <c r="S21" s="7">
        <v>31.46</v>
      </c>
      <c r="T21" s="7">
        <v>-31.46</v>
      </c>
      <c r="U21" s="7">
        <v>-100</v>
      </c>
      <c r="V21" s="7">
        <v>68.540000000000006</v>
      </c>
      <c r="W21" s="2"/>
      <c r="Y21" s="6" t="s">
        <v>21</v>
      </c>
      <c r="Z21" s="8" t="s">
        <v>10</v>
      </c>
      <c r="AA21" s="8" t="s">
        <v>10</v>
      </c>
      <c r="AB21" s="8" t="s">
        <v>10</v>
      </c>
      <c r="AC21" s="7">
        <v>-325</v>
      </c>
      <c r="AD21" s="7">
        <v>325</v>
      </c>
      <c r="AE21" s="2"/>
      <c r="AG21" s="6" t="s">
        <v>21</v>
      </c>
      <c r="AH21" s="8" t="s">
        <v>10</v>
      </c>
      <c r="AI21" s="7">
        <v>311.76</v>
      </c>
      <c r="AJ21" s="7">
        <v>-311.76</v>
      </c>
      <c r="AK21" s="7">
        <v>-325</v>
      </c>
      <c r="AL21" s="7">
        <v>13.24</v>
      </c>
      <c r="AN21" s="24" t="s">
        <v>24</v>
      </c>
      <c r="AO21" s="24" t="s">
        <v>10</v>
      </c>
      <c r="AP21" s="62">
        <v>404.36</v>
      </c>
      <c r="AQ21" s="62">
        <v>-404.36</v>
      </c>
      <c r="AR21" s="62">
        <v>-410</v>
      </c>
      <c r="AS21" s="62">
        <v>5.64</v>
      </c>
    </row>
    <row r="22" spans="1:45" ht="17" thickBot="1" x14ac:dyDescent="0.5">
      <c r="A22" s="3" t="s">
        <v>25</v>
      </c>
      <c r="B22" s="5" t="s">
        <v>10</v>
      </c>
      <c r="C22" s="4">
        <v>96.28</v>
      </c>
      <c r="D22" s="4">
        <v>-96.28</v>
      </c>
      <c r="E22" s="4">
        <v>-100</v>
      </c>
      <c r="F22" s="4">
        <v>3.72</v>
      </c>
      <c r="G22" s="2"/>
      <c r="I22" s="3" t="s">
        <v>25</v>
      </c>
      <c r="J22" s="4">
        <v>4</v>
      </c>
      <c r="K22" s="4">
        <v>56.47</v>
      </c>
      <c r="L22" s="4">
        <v>-52.47</v>
      </c>
      <c r="M22" s="4">
        <v>-100</v>
      </c>
      <c r="N22" s="4">
        <v>47.53</v>
      </c>
      <c r="O22" s="2"/>
      <c r="Q22" s="9" t="s">
        <v>26</v>
      </c>
      <c r="R22" s="10">
        <v>336</v>
      </c>
      <c r="S22" s="10">
        <v>-1450.1</v>
      </c>
      <c r="T22" s="10">
        <v>-1114.0999999999999</v>
      </c>
      <c r="U22" s="10">
        <v>-1710</v>
      </c>
      <c r="V22" s="10">
        <v>595.9</v>
      </c>
      <c r="W22" s="2"/>
      <c r="Y22" s="9" t="s">
        <v>26</v>
      </c>
      <c r="Z22" s="10">
        <v>361</v>
      </c>
      <c r="AA22" s="10">
        <v>-1004.6</v>
      </c>
      <c r="AB22" s="10">
        <v>-643.6</v>
      </c>
      <c r="AC22" s="10">
        <v>-1960</v>
      </c>
      <c r="AD22" s="10">
        <v>1316.4</v>
      </c>
      <c r="AE22" s="2"/>
      <c r="AG22" s="9" t="s">
        <v>26</v>
      </c>
      <c r="AH22" s="11" t="s">
        <v>10</v>
      </c>
      <c r="AI22" s="10">
        <v>-1591.03</v>
      </c>
      <c r="AJ22" s="10">
        <v>-1591.03</v>
      </c>
      <c r="AK22" s="10">
        <v>-1955</v>
      </c>
      <c r="AL22" s="10">
        <v>363.97</v>
      </c>
      <c r="AN22" s="24" t="s">
        <v>21</v>
      </c>
      <c r="AO22" s="24" t="s">
        <v>10</v>
      </c>
      <c r="AP22" s="62">
        <v>335.76</v>
      </c>
      <c r="AQ22" s="62">
        <v>-335.76</v>
      </c>
      <c r="AR22" s="24" t="s">
        <v>10</v>
      </c>
      <c r="AS22" s="62">
        <v>-335.76</v>
      </c>
    </row>
    <row r="23" spans="1:45" ht="17" thickBot="1" x14ac:dyDescent="0.5">
      <c r="A23" s="9" t="s">
        <v>26</v>
      </c>
      <c r="B23" s="10">
        <v>264</v>
      </c>
      <c r="C23" s="10">
        <v>-1358.62</v>
      </c>
      <c r="D23" s="10">
        <v>-1094.6199999999999</v>
      </c>
      <c r="E23" s="10">
        <v>-2120</v>
      </c>
      <c r="F23" s="10">
        <v>1025.3800000000001</v>
      </c>
      <c r="G23" s="2"/>
      <c r="I23" s="9" t="s">
        <v>26</v>
      </c>
      <c r="J23" s="10">
        <v>268</v>
      </c>
      <c r="K23" s="10">
        <v>-1126.25</v>
      </c>
      <c r="L23" s="10">
        <v>-858.25</v>
      </c>
      <c r="M23" s="10">
        <v>-2175</v>
      </c>
      <c r="N23" s="10">
        <v>1316.75</v>
      </c>
      <c r="O23" s="2"/>
      <c r="Q23" s="1" t="s">
        <v>27</v>
      </c>
      <c r="R23" s="1" t="s">
        <v>4</v>
      </c>
      <c r="S23" s="1" t="s">
        <v>5</v>
      </c>
      <c r="T23" s="1" t="s">
        <v>6</v>
      </c>
      <c r="U23" s="1" t="s">
        <v>7</v>
      </c>
      <c r="V23" s="1" t="s">
        <v>8</v>
      </c>
      <c r="W23" s="2"/>
      <c r="Y23" s="1" t="s">
        <v>27</v>
      </c>
      <c r="Z23" s="1" t="s">
        <v>4</v>
      </c>
      <c r="AA23" s="1" t="s">
        <v>5</v>
      </c>
      <c r="AB23" s="1" t="s">
        <v>6</v>
      </c>
      <c r="AC23" s="1" t="s">
        <v>7</v>
      </c>
      <c r="AD23" s="1" t="s">
        <v>8</v>
      </c>
      <c r="AE23" s="2"/>
      <c r="AG23" s="1" t="s">
        <v>27</v>
      </c>
      <c r="AH23" s="1" t="s">
        <v>4</v>
      </c>
      <c r="AI23" s="1" t="s">
        <v>5</v>
      </c>
      <c r="AJ23" s="1" t="s">
        <v>6</v>
      </c>
      <c r="AK23" s="1" t="s">
        <v>7</v>
      </c>
      <c r="AL23" s="1" t="s">
        <v>8</v>
      </c>
      <c r="AN23" s="24" t="s">
        <v>26</v>
      </c>
      <c r="AO23" s="24" t="s">
        <v>10</v>
      </c>
      <c r="AP23" s="62">
        <v>-1620.45</v>
      </c>
      <c r="AQ23" s="62">
        <v>-1620.45</v>
      </c>
      <c r="AR23" s="62">
        <v>-1845</v>
      </c>
      <c r="AS23" s="62">
        <v>224.55</v>
      </c>
    </row>
    <row r="24" spans="1:45" ht="30" thickTop="1" thickBot="1" x14ac:dyDescent="0.5">
      <c r="A24" s="1" t="s">
        <v>27</v>
      </c>
      <c r="B24" s="1" t="s">
        <v>4</v>
      </c>
      <c r="C24" s="1" t="s">
        <v>5</v>
      </c>
      <c r="D24" s="1" t="s">
        <v>6</v>
      </c>
      <c r="E24" s="1" t="s">
        <v>7</v>
      </c>
      <c r="F24" s="1" t="s">
        <v>8</v>
      </c>
      <c r="G24" s="2"/>
      <c r="I24" s="1" t="s">
        <v>27</v>
      </c>
      <c r="J24" s="1" t="s">
        <v>4</v>
      </c>
      <c r="K24" s="1" t="s">
        <v>5</v>
      </c>
      <c r="L24" s="1" t="s">
        <v>6</v>
      </c>
      <c r="M24" s="1" t="s">
        <v>7</v>
      </c>
      <c r="N24" s="1" t="s">
        <v>8</v>
      </c>
      <c r="O24" s="2"/>
      <c r="Q24" s="3" t="s">
        <v>74</v>
      </c>
      <c r="R24" s="5" t="s">
        <v>10</v>
      </c>
      <c r="S24" s="4">
        <v>251.2</v>
      </c>
      <c r="T24" s="4">
        <v>-251.2</v>
      </c>
      <c r="U24" s="4">
        <v>-500</v>
      </c>
      <c r="V24" s="4">
        <v>248.8</v>
      </c>
      <c r="W24" s="2"/>
      <c r="Y24" s="3" t="s">
        <v>74</v>
      </c>
      <c r="Z24" s="5" t="s">
        <v>10</v>
      </c>
      <c r="AA24" s="4">
        <v>373.74</v>
      </c>
      <c r="AB24" s="4">
        <v>-373.74</v>
      </c>
      <c r="AC24" s="4">
        <v>-500</v>
      </c>
      <c r="AD24" s="4">
        <v>126.26</v>
      </c>
      <c r="AE24" s="2"/>
      <c r="AG24" s="3" t="s">
        <v>74</v>
      </c>
      <c r="AH24" s="5" t="s">
        <v>10</v>
      </c>
      <c r="AI24" s="5" t="s">
        <v>10</v>
      </c>
      <c r="AJ24" s="5" t="s">
        <v>10</v>
      </c>
      <c r="AK24" s="4">
        <v>-500</v>
      </c>
      <c r="AL24" s="4">
        <v>500</v>
      </c>
      <c r="AN24" s="60" t="s">
        <v>27</v>
      </c>
      <c r="AO24" s="61" t="s">
        <v>4</v>
      </c>
      <c r="AP24" s="61" t="s">
        <v>5</v>
      </c>
      <c r="AQ24" s="61" t="s">
        <v>6</v>
      </c>
      <c r="AR24" s="61" t="s">
        <v>7</v>
      </c>
      <c r="AS24" s="61" t="s">
        <v>8</v>
      </c>
    </row>
    <row r="25" spans="1:45" ht="17.5" thickTop="1" thickBot="1" x14ac:dyDescent="0.5">
      <c r="A25" s="3" t="s">
        <v>28</v>
      </c>
      <c r="B25" s="5" t="s">
        <v>10</v>
      </c>
      <c r="C25" s="4">
        <v>327.55</v>
      </c>
      <c r="D25" s="4">
        <v>-327.55</v>
      </c>
      <c r="E25" s="4">
        <v>-500</v>
      </c>
      <c r="F25" s="4">
        <v>172.45</v>
      </c>
      <c r="G25" s="2"/>
      <c r="I25" s="3" t="s">
        <v>28</v>
      </c>
      <c r="J25" s="5" t="s">
        <v>10</v>
      </c>
      <c r="K25" s="4">
        <v>109.34</v>
      </c>
      <c r="L25" s="4">
        <v>-109.34</v>
      </c>
      <c r="M25" s="4">
        <v>-500</v>
      </c>
      <c r="N25" s="4">
        <v>390.66</v>
      </c>
      <c r="O25" s="2"/>
      <c r="Q25" s="6" t="s">
        <v>75</v>
      </c>
      <c r="R25" s="8" t="s">
        <v>10</v>
      </c>
      <c r="S25" s="8" t="s">
        <v>10</v>
      </c>
      <c r="T25" s="8" t="s">
        <v>10</v>
      </c>
      <c r="U25" s="7">
        <v>-100</v>
      </c>
      <c r="V25" s="7">
        <v>100</v>
      </c>
      <c r="W25" s="2"/>
      <c r="Y25" s="6" t="s">
        <v>75</v>
      </c>
      <c r="Z25" s="8" t="s">
        <v>10</v>
      </c>
      <c r="AA25" s="8" t="s">
        <v>10</v>
      </c>
      <c r="AB25" s="8" t="s">
        <v>10</v>
      </c>
      <c r="AC25" s="7">
        <v>-100</v>
      </c>
      <c r="AD25" s="7">
        <v>100</v>
      </c>
      <c r="AE25" s="2"/>
      <c r="AG25" s="6" t="s">
        <v>75</v>
      </c>
      <c r="AH25" s="8" t="s">
        <v>10</v>
      </c>
      <c r="AI25" s="8" t="s">
        <v>10</v>
      </c>
      <c r="AJ25" s="8" t="s">
        <v>10</v>
      </c>
      <c r="AK25" s="7">
        <v>-100</v>
      </c>
      <c r="AL25" s="7">
        <v>100</v>
      </c>
      <c r="AN25" s="24" t="s">
        <v>74</v>
      </c>
      <c r="AO25" s="24" t="s">
        <v>10</v>
      </c>
      <c r="AP25" s="24" t="s">
        <v>10</v>
      </c>
      <c r="AQ25" s="24" t="s">
        <v>10</v>
      </c>
      <c r="AR25" s="62">
        <v>-500</v>
      </c>
      <c r="AS25" s="62">
        <v>500</v>
      </c>
    </row>
    <row r="26" spans="1:45" ht="17" thickBot="1" x14ac:dyDescent="0.5">
      <c r="A26" s="6" t="s">
        <v>29</v>
      </c>
      <c r="B26" s="8" t="s">
        <v>10</v>
      </c>
      <c r="C26" s="7">
        <v>114.56</v>
      </c>
      <c r="D26" s="7">
        <v>-114.56</v>
      </c>
      <c r="E26" s="7">
        <v>-100</v>
      </c>
      <c r="F26" s="7">
        <v>-14.56</v>
      </c>
      <c r="G26" s="2"/>
      <c r="I26" s="6" t="s">
        <v>29</v>
      </c>
      <c r="J26" s="8" t="s">
        <v>10</v>
      </c>
      <c r="K26" s="7">
        <v>94.72</v>
      </c>
      <c r="L26" s="7">
        <v>-94.72</v>
      </c>
      <c r="M26" s="7">
        <v>-100</v>
      </c>
      <c r="N26" s="7">
        <v>5.28</v>
      </c>
      <c r="O26" s="2"/>
      <c r="Q26" s="3" t="s">
        <v>76</v>
      </c>
      <c r="R26" s="5" t="s">
        <v>10</v>
      </c>
      <c r="S26" s="5" t="s">
        <v>10</v>
      </c>
      <c r="T26" s="5" t="s">
        <v>10</v>
      </c>
      <c r="U26" s="4">
        <v>-200</v>
      </c>
      <c r="V26" s="4">
        <v>200</v>
      </c>
      <c r="W26" s="2"/>
      <c r="Y26" s="3" t="s">
        <v>76</v>
      </c>
      <c r="Z26" s="5" t="s">
        <v>10</v>
      </c>
      <c r="AA26" s="5" t="s">
        <v>10</v>
      </c>
      <c r="AB26" s="5" t="s">
        <v>10</v>
      </c>
      <c r="AC26" s="4">
        <v>-200</v>
      </c>
      <c r="AD26" s="4">
        <v>200</v>
      </c>
      <c r="AE26" s="2"/>
      <c r="AG26" s="3" t="s">
        <v>76</v>
      </c>
      <c r="AH26" s="5" t="s">
        <v>10</v>
      </c>
      <c r="AI26" s="5" t="s">
        <v>10</v>
      </c>
      <c r="AJ26" s="5" t="s">
        <v>10</v>
      </c>
      <c r="AK26" s="4">
        <v>-200</v>
      </c>
      <c r="AL26" s="4">
        <v>200</v>
      </c>
      <c r="AN26" s="24" t="s">
        <v>75</v>
      </c>
      <c r="AO26" s="24" t="s">
        <v>10</v>
      </c>
      <c r="AP26" s="24" t="s">
        <v>10</v>
      </c>
      <c r="AQ26" s="24" t="s">
        <v>10</v>
      </c>
      <c r="AR26" s="62">
        <v>-100</v>
      </c>
      <c r="AS26" s="62">
        <v>100</v>
      </c>
    </row>
    <row r="27" spans="1:45" ht="17" thickBot="1" x14ac:dyDescent="0.5">
      <c r="A27" s="3" t="s">
        <v>30</v>
      </c>
      <c r="B27" s="5" t="s">
        <v>10</v>
      </c>
      <c r="C27" s="4">
        <v>84.65</v>
      </c>
      <c r="D27" s="4">
        <v>-84.65</v>
      </c>
      <c r="E27" s="4">
        <v>-200</v>
      </c>
      <c r="F27" s="4">
        <v>115.35</v>
      </c>
      <c r="G27" s="2"/>
      <c r="I27" s="3" t="s">
        <v>30</v>
      </c>
      <c r="J27" s="5" t="s">
        <v>10</v>
      </c>
      <c r="K27" s="4">
        <v>144.01</v>
      </c>
      <c r="L27" s="4">
        <v>-144.01</v>
      </c>
      <c r="M27" s="4">
        <v>-200</v>
      </c>
      <c r="N27" s="4">
        <v>55.99</v>
      </c>
      <c r="O27" s="2"/>
      <c r="Q27" s="6" t="s">
        <v>31</v>
      </c>
      <c r="R27" s="8" t="s">
        <v>10</v>
      </c>
      <c r="S27" s="8" t="s">
        <v>10</v>
      </c>
      <c r="T27" s="8" t="s">
        <v>10</v>
      </c>
      <c r="U27" s="7">
        <v>-500</v>
      </c>
      <c r="V27" s="7">
        <v>500</v>
      </c>
      <c r="W27" s="2"/>
      <c r="Y27" s="6" t="s">
        <v>31</v>
      </c>
      <c r="Z27" s="8" t="s">
        <v>10</v>
      </c>
      <c r="AA27" s="7">
        <v>65.930000000000007</v>
      </c>
      <c r="AB27" s="7">
        <v>-65.930000000000007</v>
      </c>
      <c r="AC27" s="7">
        <v>-500</v>
      </c>
      <c r="AD27" s="7">
        <v>434.07</v>
      </c>
      <c r="AE27" s="2"/>
      <c r="AG27" s="6" t="s">
        <v>31</v>
      </c>
      <c r="AH27" s="8" t="s">
        <v>10</v>
      </c>
      <c r="AI27" s="8" t="s">
        <v>10</v>
      </c>
      <c r="AJ27" s="8" t="s">
        <v>10</v>
      </c>
      <c r="AK27" s="7">
        <v>-500</v>
      </c>
      <c r="AL27" s="7">
        <v>500</v>
      </c>
      <c r="AN27" s="24" t="s">
        <v>76</v>
      </c>
      <c r="AO27" s="24" t="s">
        <v>10</v>
      </c>
      <c r="AP27" s="24" t="s">
        <v>10</v>
      </c>
      <c r="AQ27" s="24" t="s">
        <v>10</v>
      </c>
      <c r="AR27" s="62">
        <v>-200</v>
      </c>
      <c r="AS27" s="62">
        <v>200</v>
      </c>
    </row>
    <row r="28" spans="1:45" ht="17" thickBot="1" x14ac:dyDescent="0.5">
      <c r="A28" s="6" t="s">
        <v>31</v>
      </c>
      <c r="B28" s="8" t="s">
        <v>10</v>
      </c>
      <c r="C28" s="7">
        <v>540.05999999999995</v>
      </c>
      <c r="D28" s="7">
        <v>-540.05999999999995</v>
      </c>
      <c r="E28" s="7">
        <v>-500</v>
      </c>
      <c r="F28" s="7">
        <v>-40.06</v>
      </c>
      <c r="G28" s="2"/>
      <c r="I28" s="6" t="s">
        <v>31</v>
      </c>
      <c r="J28" s="8" t="s">
        <v>10</v>
      </c>
      <c r="K28" s="7">
        <v>338.19</v>
      </c>
      <c r="L28" s="7">
        <v>-338.19</v>
      </c>
      <c r="M28" s="7">
        <v>-500</v>
      </c>
      <c r="N28" s="7">
        <v>161.81</v>
      </c>
      <c r="O28" s="2"/>
      <c r="Q28" s="3" t="s">
        <v>32</v>
      </c>
      <c r="R28" s="5" t="s">
        <v>10</v>
      </c>
      <c r="S28" s="4">
        <v>793.97</v>
      </c>
      <c r="T28" s="4">
        <v>-793.97</v>
      </c>
      <c r="U28" s="4">
        <v>-800</v>
      </c>
      <c r="V28" s="4">
        <v>6.03</v>
      </c>
      <c r="W28" s="2"/>
      <c r="Y28" s="3" t="s">
        <v>32</v>
      </c>
      <c r="Z28" s="5" t="s">
        <v>10</v>
      </c>
      <c r="AA28" s="4">
        <v>442.21</v>
      </c>
      <c r="AB28" s="4">
        <v>-442.21</v>
      </c>
      <c r="AC28" s="4">
        <v>-800</v>
      </c>
      <c r="AD28" s="4">
        <v>357.79</v>
      </c>
      <c r="AE28" s="2"/>
      <c r="AG28" s="3" t="s">
        <v>32</v>
      </c>
      <c r="AH28" s="5" t="s">
        <v>10</v>
      </c>
      <c r="AI28" s="4">
        <v>1601.52</v>
      </c>
      <c r="AJ28" s="4">
        <v>-1601.52</v>
      </c>
      <c r="AK28" s="4">
        <v>-800</v>
      </c>
      <c r="AL28" s="4">
        <v>-801.52</v>
      </c>
      <c r="AN28" s="24" t="s">
        <v>31</v>
      </c>
      <c r="AO28" s="24" t="s">
        <v>10</v>
      </c>
      <c r="AP28" s="24" t="s">
        <v>10</v>
      </c>
      <c r="AQ28" s="24" t="s">
        <v>10</v>
      </c>
      <c r="AR28" s="62">
        <v>-500</v>
      </c>
      <c r="AS28" s="62">
        <v>500</v>
      </c>
    </row>
    <row r="29" spans="1:45" ht="17" thickBot="1" x14ac:dyDescent="0.5">
      <c r="A29" s="3" t="s">
        <v>32</v>
      </c>
      <c r="B29" s="5" t="s">
        <v>10</v>
      </c>
      <c r="C29" s="4">
        <v>803.58</v>
      </c>
      <c r="D29" s="4">
        <v>-803.58</v>
      </c>
      <c r="E29" s="4">
        <v>-800</v>
      </c>
      <c r="F29" s="4">
        <v>-3.58</v>
      </c>
      <c r="G29" s="2"/>
      <c r="I29" s="3" t="s">
        <v>32</v>
      </c>
      <c r="J29" s="5" t="s">
        <v>10</v>
      </c>
      <c r="K29" s="4">
        <v>647.61</v>
      </c>
      <c r="L29" s="4">
        <v>-647.61</v>
      </c>
      <c r="M29" s="4">
        <v>-800</v>
      </c>
      <c r="N29" s="4">
        <v>152.38999999999999</v>
      </c>
      <c r="O29" s="2"/>
      <c r="Q29" s="9" t="s">
        <v>33</v>
      </c>
      <c r="R29" s="11" t="s">
        <v>10</v>
      </c>
      <c r="S29" s="10">
        <v>-1045.17</v>
      </c>
      <c r="T29" s="10">
        <v>-1045.17</v>
      </c>
      <c r="U29" s="10">
        <v>-2100</v>
      </c>
      <c r="V29" s="10">
        <v>1054.83</v>
      </c>
      <c r="W29" s="2"/>
      <c r="Y29" s="9" t="s">
        <v>33</v>
      </c>
      <c r="Z29" s="11" t="s">
        <v>10</v>
      </c>
      <c r="AA29" s="10">
        <v>-881.88</v>
      </c>
      <c r="AB29" s="10">
        <v>-881.88</v>
      </c>
      <c r="AC29" s="10">
        <v>-2100</v>
      </c>
      <c r="AD29" s="10">
        <v>1218.1199999999999</v>
      </c>
      <c r="AE29" s="2"/>
      <c r="AG29" s="9" t="s">
        <v>33</v>
      </c>
      <c r="AH29" s="11" t="s">
        <v>10</v>
      </c>
      <c r="AI29" s="10">
        <v>-1601.52</v>
      </c>
      <c r="AJ29" s="10">
        <v>-1601.52</v>
      </c>
      <c r="AK29" s="10">
        <v>-2100</v>
      </c>
      <c r="AL29" s="10">
        <v>498.48</v>
      </c>
      <c r="AN29" s="24" t="s">
        <v>32</v>
      </c>
      <c r="AO29" s="24" t="s">
        <v>10</v>
      </c>
      <c r="AP29" s="62">
        <v>797.58</v>
      </c>
      <c r="AQ29" s="62">
        <v>-797.58</v>
      </c>
      <c r="AR29" s="62">
        <v>-800</v>
      </c>
      <c r="AS29" s="62">
        <v>2.42</v>
      </c>
    </row>
    <row r="30" spans="1:45" ht="17" thickBot="1" x14ac:dyDescent="0.5">
      <c r="A30" s="9" t="s">
        <v>33</v>
      </c>
      <c r="B30" s="11" t="s">
        <v>10</v>
      </c>
      <c r="C30" s="10">
        <v>-1870.4</v>
      </c>
      <c r="D30" s="10">
        <v>-1870.4</v>
      </c>
      <c r="E30" s="10">
        <v>-2100</v>
      </c>
      <c r="F30" s="10">
        <v>229.6</v>
      </c>
      <c r="G30" s="2"/>
      <c r="I30" s="9" t="s">
        <v>33</v>
      </c>
      <c r="J30" s="11" t="s">
        <v>10</v>
      </c>
      <c r="K30" s="10">
        <v>-1333.87</v>
      </c>
      <c r="L30" s="10">
        <v>-1333.87</v>
      </c>
      <c r="M30" s="10">
        <v>-2100</v>
      </c>
      <c r="N30" s="10">
        <v>766.13</v>
      </c>
      <c r="O30" s="2"/>
      <c r="Q30" s="1" t="s">
        <v>34</v>
      </c>
      <c r="R30" s="1" t="s">
        <v>4</v>
      </c>
      <c r="S30" s="1" t="s">
        <v>5</v>
      </c>
      <c r="T30" s="1" t="s">
        <v>6</v>
      </c>
      <c r="U30" s="1" t="s">
        <v>7</v>
      </c>
      <c r="V30" s="1" t="s">
        <v>8</v>
      </c>
      <c r="W30" s="2"/>
      <c r="Y30" s="1" t="s">
        <v>34</v>
      </c>
      <c r="Z30" s="1" t="s">
        <v>4</v>
      </c>
      <c r="AA30" s="1" t="s">
        <v>5</v>
      </c>
      <c r="AB30" s="1" t="s">
        <v>6</v>
      </c>
      <c r="AC30" s="1" t="s">
        <v>7</v>
      </c>
      <c r="AD30" s="1" t="s">
        <v>8</v>
      </c>
      <c r="AE30" s="2"/>
      <c r="AG30" s="1" t="s">
        <v>34</v>
      </c>
      <c r="AH30" s="1" t="s">
        <v>4</v>
      </c>
      <c r="AI30" s="1" t="s">
        <v>5</v>
      </c>
      <c r="AJ30" s="1" t="s">
        <v>6</v>
      </c>
      <c r="AK30" s="1" t="s">
        <v>7</v>
      </c>
      <c r="AL30" s="1" t="s">
        <v>8</v>
      </c>
      <c r="AN30" s="24" t="s">
        <v>33</v>
      </c>
      <c r="AO30" s="24" t="s">
        <v>10</v>
      </c>
      <c r="AP30" s="62">
        <v>-797.58</v>
      </c>
      <c r="AQ30" s="62">
        <v>-797.58</v>
      </c>
      <c r="AR30" s="62">
        <v>-2100</v>
      </c>
      <c r="AS30" s="62">
        <v>1302.42</v>
      </c>
    </row>
    <row r="31" spans="1:45" ht="30" thickTop="1" thickBot="1" x14ac:dyDescent="0.5">
      <c r="A31" s="1" t="s">
        <v>34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  <c r="G31" s="2"/>
      <c r="I31" s="1" t="s">
        <v>34</v>
      </c>
      <c r="J31" s="1" t="s">
        <v>4</v>
      </c>
      <c r="K31" s="1" t="s">
        <v>5</v>
      </c>
      <c r="L31" s="1" t="s">
        <v>6</v>
      </c>
      <c r="M31" s="1" t="s">
        <v>7</v>
      </c>
      <c r="N31" s="1" t="s">
        <v>8</v>
      </c>
      <c r="O31" s="2"/>
      <c r="Q31" s="3" t="s">
        <v>37</v>
      </c>
      <c r="R31" s="5" t="s">
        <v>10</v>
      </c>
      <c r="S31" s="5" t="s">
        <v>10</v>
      </c>
      <c r="T31" s="5" t="s">
        <v>10</v>
      </c>
      <c r="U31" s="4">
        <v>-400</v>
      </c>
      <c r="V31" s="4">
        <v>400</v>
      </c>
      <c r="W31" s="2"/>
      <c r="Y31" s="3" t="s">
        <v>37</v>
      </c>
      <c r="Z31" s="5" t="s">
        <v>10</v>
      </c>
      <c r="AA31" s="5" t="s">
        <v>10</v>
      </c>
      <c r="AB31" s="5" t="s">
        <v>10</v>
      </c>
      <c r="AC31" s="4">
        <v>-400</v>
      </c>
      <c r="AD31" s="4">
        <v>400</v>
      </c>
      <c r="AE31" s="2"/>
      <c r="AG31" s="3" t="s">
        <v>37</v>
      </c>
      <c r="AH31" s="5" t="s">
        <v>10</v>
      </c>
      <c r="AI31" s="5" t="s">
        <v>10</v>
      </c>
      <c r="AJ31" s="5" t="s">
        <v>10</v>
      </c>
      <c r="AK31" s="4">
        <v>-400</v>
      </c>
      <c r="AL31" s="4">
        <v>400</v>
      </c>
      <c r="AN31" s="60" t="s">
        <v>34</v>
      </c>
      <c r="AO31" s="61" t="s">
        <v>4</v>
      </c>
      <c r="AP31" s="61" t="s">
        <v>5</v>
      </c>
      <c r="AQ31" s="61" t="s">
        <v>6</v>
      </c>
      <c r="AR31" s="61" t="s">
        <v>7</v>
      </c>
      <c r="AS31" s="61" t="s">
        <v>8</v>
      </c>
    </row>
    <row r="32" spans="1:45" ht="17.5" thickTop="1" thickBot="1" x14ac:dyDescent="0.5">
      <c r="A32" s="3" t="s">
        <v>35</v>
      </c>
      <c r="B32" s="5" t="s">
        <v>10</v>
      </c>
      <c r="C32" s="5" t="s">
        <v>10</v>
      </c>
      <c r="D32" s="5" t="s">
        <v>10</v>
      </c>
      <c r="E32" s="4">
        <v>-500</v>
      </c>
      <c r="F32" s="4">
        <v>500</v>
      </c>
      <c r="G32" s="2"/>
      <c r="I32" s="3" t="s">
        <v>37</v>
      </c>
      <c r="J32" s="5" t="s">
        <v>10</v>
      </c>
      <c r="K32" s="4">
        <v>146</v>
      </c>
      <c r="L32" s="4">
        <v>-146</v>
      </c>
      <c r="M32" s="4">
        <v>-400</v>
      </c>
      <c r="N32" s="4">
        <v>254</v>
      </c>
      <c r="O32" s="2"/>
      <c r="Q32" s="6" t="s">
        <v>77</v>
      </c>
      <c r="R32" s="8" t="s">
        <v>10</v>
      </c>
      <c r="S32" s="8" t="s">
        <v>10</v>
      </c>
      <c r="T32" s="8" t="s">
        <v>10</v>
      </c>
      <c r="U32" s="7">
        <v>-400</v>
      </c>
      <c r="V32" s="7">
        <v>400</v>
      </c>
      <c r="W32" s="2"/>
      <c r="Y32" s="6" t="s">
        <v>93</v>
      </c>
      <c r="Z32" s="8" t="s">
        <v>10</v>
      </c>
      <c r="AA32" s="8" t="s">
        <v>10</v>
      </c>
      <c r="AB32" s="8" t="s">
        <v>10</v>
      </c>
      <c r="AC32" s="7">
        <v>-400</v>
      </c>
      <c r="AD32" s="7">
        <v>400</v>
      </c>
      <c r="AE32" s="2"/>
      <c r="AG32" s="6" t="s">
        <v>93</v>
      </c>
      <c r="AH32" s="8" t="s">
        <v>10</v>
      </c>
      <c r="AI32" s="8" t="s">
        <v>10</v>
      </c>
      <c r="AJ32" s="8" t="s">
        <v>10</v>
      </c>
      <c r="AK32" s="7">
        <v>-400</v>
      </c>
      <c r="AL32" s="7">
        <v>400</v>
      </c>
      <c r="AN32" s="24" t="s">
        <v>37</v>
      </c>
      <c r="AO32" s="24" t="s">
        <v>10</v>
      </c>
      <c r="AP32" s="24" t="s">
        <v>10</v>
      </c>
      <c r="AQ32" s="24" t="s">
        <v>10</v>
      </c>
      <c r="AR32" s="62">
        <v>-300</v>
      </c>
      <c r="AS32" s="62">
        <v>300</v>
      </c>
    </row>
    <row r="33" spans="1:45" ht="17" thickBot="1" x14ac:dyDescent="0.5">
      <c r="A33" s="6" t="s">
        <v>36</v>
      </c>
      <c r="B33" s="8" t="s">
        <v>10</v>
      </c>
      <c r="C33" s="7">
        <v>200</v>
      </c>
      <c r="D33" s="7">
        <v>-200</v>
      </c>
      <c r="E33" s="7">
        <v>-200</v>
      </c>
      <c r="F33" s="8" t="s">
        <v>10</v>
      </c>
      <c r="G33" s="2"/>
      <c r="I33" s="6" t="s">
        <v>38</v>
      </c>
      <c r="J33" s="8" t="s">
        <v>10</v>
      </c>
      <c r="K33" s="8" t="s">
        <v>10</v>
      </c>
      <c r="L33" s="8" t="s">
        <v>10</v>
      </c>
      <c r="M33" s="7">
        <v>-400</v>
      </c>
      <c r="N33" s="7">
        <v>400</v>
      </c>
      <c r="O33" s="2"/>
      <c r="Q33" s="3" t="s">
        <v>78</v>
      </c>
      <c r="R33" s="5" t="s">
        <v>10</v>
      </c>
      <c r="S33" s="5" t="s">
        <v>10</v>
      </c>
      <c r="T33" s="5" t="s">
        <v>10</v>
      </c>
      <c r="U33" s="4">
        <v>-400</v>
      </c>
      <c r="V33" s="4">
        <v>400</v>
      </c>
      <c r="W33" s="2"/>
      <c r="Y33" s="3" t="s">
        <v>78</v>
      </c>
      <c r="Z33" s="5" t="s">
        <v>10</v>
      </c>
      <c r="AA33" s="5" t="s">
        <v>10</v>
      </c>
      <c r="AB33" s="5" t="s">
        <v>10</v>
      </c>
      <c r="AC33" s="4">
        <v>-400</v>
      </c>
      <c r="AD33" s="4">
        <v>400</v>
      </c>
      <c r="AE33" s="2"/>
      <c r="AG33" s="3" t="s">
        <v>78</v>
      </c>
      <c r="AH33" s="5" t="s">
        <v>10</v>
      </c>
      <c r="AI33" s="5" t="s">
        <v>10</v>
      </c>
      <c r="AJ33" s="5" t="s">
        <v>10</v>
      </c>
      <c r="AK33" s="4">
        <v>-400</v>
      </c>
      <c r="AL33" s="4">
        <v>400</v>
      </c>
      <c r="AN33" s="24" t="s">
        <v>93</v>
      </c>
      <c r="AO33" s="24" t="s">
        <v>10</v>
      </c>
      <c r="AP33" s="24" t="s">
        <v>10</v>
      </c>
      <c r="AQ33" s="24" t="s">
        <v>10</v>
      </c>
      <c r="AR33" s="62">
        <v>-300</v>
      </c>
      <c r="AS33" s="62">
        <v>300</v>
      </c>
    </row>
    <row r="34" spans="1:45" ht="17" thickBot="1" x14ac:dyDescent="0.5">
      <c r="A34" s="3" t="s">
        <v>37</v>
      </c>
      <c r="B34" s="5" t="s">
        <v>10</v>
      </c>
      <c r="C34" s="5" t="s">
        <v>10</v>
      </c>
      <c r="D34" s="5" t="s">
        <v>10</v>
      </c>
      <c r="E34" s="4">
        <v>-500</v>
      </c>
      <c r="F34" s="4">
        <v>500</v>
      </c>
      <c r="G34" s="2"/>
      <c r="I34" s="3" t="s">
        <v>39</v>
      </c>
      <c r="J34" s="5" t="s">
        <v>10</v>
      </c>
      <c r="K34" s="4">
        <v>372.48</v>
      </c>
      <c r="L34" s="4">
        <v>-372.48</v>
      </c>
      <c r="M34" s="4">
        <v>-400</v>
      </c>
      <c r="N34" s="4">
        <v>27.52</v>
      </c>
      <c r="O34" s="2"/>
      <c r="Q34" s="6" t="s">
        <v>40</v>
      </c>
      <c r="R34" s="8" t="s">
        <v>10</v>
      </c>
      <c r="S34" s="8" t="s">
        <v>10</v>
      </c>
      <c r="T34" s="8" t="s">
        <v>10</v>
      </c>
      <c r="U34" s="7">
        <v>-900</v>
      </c>
      <c r="V34" s="7">
        <v>900</v>
      </c>
      <c r="W34" s="2"/>
      <c r="Y34" s="6" t="s">
        <v>40</v>
      </c>
      <c r="Z34" s="8" t="s">
        <v>10</v>
      </c>
      <c r="AA34" s="8" t="s">
        <v>10</v>
      </c>
      <c r="AB34" s="8" t="s">
        <v>10</v>
      </c>
      <c r="AC34" s="7">
        <v>-900</v>
      </c>
      <c r="AD34" s="7">
        <v>900</v>
      </c>
      <c r="AE34" s="2"/>
      <c r="AG34" s="6" t="s">
        <v>40</v>
      </c>
      <c r="AH34" s="8" t="s">
        <v>10</v>
      </c>
      <c r="AI34" s="8" t="s">
        <v>10</v>
      </c>
      <c r="AJ34" s="8" t="s">
        <v>10</v>
      </c>
      <c r="AK34" s="7">
        <v>-900</v>
      </c>
      <c r="AL34" s="7">
        <v>900</v>
      </c>
      <c r="AN34" s="24" t="s">
        <v>78</v>
      </c>
      <c r="AO34" s="24" t="s">
        <v>10</v>
      </c>
      <c r="AP34" s="24" t="s">
        <v>10</v>
      </c>
      <c r="AQ34" s="24" t="s">
        <v>10</v>
      </c>
      <c r="AR34" s="62">
        <v>-500</v>
      </c>
      <c r="AS34" s="62">
        <v>500</v>
      </c>
    </row>
    <row r="35" spans="1:45" ht="17" thickBot="1" x14ac:dyDescent="0.5">
      <c r="A35" s="6" t="s">
        <v>38</v>
      </c>
      <c r="B35" s="8" t="s">
        <v>10</v>
      </c>
      <c r="C35" s="7">
        <v>131.11000000000001</v>
      </c>
      <c r="D35" s="7">
        <v>-131.11000000000001</v>
      </c>
      <c r="E35" s="7">
        <v>-400</v>
      </c>
      <c r="F35" s="7">
        <v>268.89</v>
      </c>
      <c r="G35" s="2"/>
      <c r="I35" s="6" t="s">
        <v>40</v>
      </c>
      <c r="J35" s="8" t="s">
        <v>10</v>
      </c>
      <c r="K35" s="7">
        <v>861.9</v>
      </c>
      <c r="L35" s="7">
        <v>-861.9</v>
      </c>
      <c r="M35" s="7">
        <v>-900</v>
      </c>
      <c r="N35" s="7">
        <v>38.1</v>
      </c>
      <c r="O35" s="2"/>
      <c r="Q35" s="9" t="s">
        <v>41</v>
      </c>
      <c r="R35" s="11" t="s">
        <v>10</v>
      </c>
      <c r="S35" s="11" t="s">
        <v>10</v>
      </c>
      <c r="T35" s="11" t="s">
        <v>10</v>
      </c>
      <c r="U35" s="10">
        <v>-2100</v>
      </c>
      <c r="V35" s="10">
        <v>2100</v>
      </c>
      <c r="W35" s="2"/>
      <c r="Y35" s="9" t="s">
        <v>41</v>
      </c>
      <c r="Z35" s="11" t="s">
        <v>10</v>
      </c>
      <c r="AA35" s="11" t="s">
        <v>10</v>
      </c>
      <c r="AB35" s="11" t="s">
        <v>10</v>
      </c>
      <c r="AC35" s="10">
        <v>-2100</v>
      </c>
      <c r="AD35" s="10">
        <v>2100</v>
      </c>
      <c r="AE35" s="2"/>
      <c r="AG35" s="9" t="s">
        <v>41</v>
      </c>
      <c r="AH35" s="11" t="s">
        <v>10</v>
      </c>
      <c r="AI35" s="11" t="s">
        <v>10</v>
      </c>
      <c r="AJ35" s="11" t="s">
        <v>10</v>
      </c>
      <c r="AK35" s="10">
        <v>-2100</v>
      </c>
      <c r="AL35" s="10">
        <v>2100</v>
      </c>
      <c r="AN35" s="24" t="s">
        <v>40</v>
      </c>
      <c r="AO35" s="24" t="s">
        <v>10</v>
      </c>
      <c r="AP35" s="24" t="s">
        <v>10</v>
      </c>
      <c r="AQ35" s="24" t="s">
        <v>10</v>
      </c>
      <c r="AR35" s="62">
        <v>-900</v>
      </c>
      <c r="AS35" s="62">
        <v>900</v>
      </c>
    </row>
    <row r="36" spans="1:45" ht="17" thickBot="1" x14ac:dyDescent="0.5">
      <c r="A36" s="3" t="s">
        <v>39</v>
      </c>
      <c r="B36" s="5" t="s">
        <v>10</v>
      </c>
      <c r="C36" s="5" t="s">
        <v>10</v>
      </c>
      <c r="D36" s="5" t="s">
        <v>10</v>
      </c>
      <c r="E36" s="4">
        <v>-100</v>
      </c>
      <c r="F36" s="4">
        <v>100</v>
      </c>
      <c r="G36" s="2"/>
      <c r="I36" s="9" t="s">
        <v>41</v>
      </c>
      <c r="J36" s="11" t="s">
        <v>10</v>
      </c>
      <c r="K36" s="10">
        <v>-1380.38</v>
      </c>
      <c r="L36" s="10">
        <v>-1380.38</v>
      </c>
      <c r="M36" s="10">
        <v>-2100</v>
      </c>
      <c r="N36" s="10">
        <v>719.62</v>
      </c>
      <c r="O36" s="2"/>
      <c r="Q36" s="1" t="s">
        <v>42</v>
      </c>
      <c r="R36" s="1" t="s">
        <v>4</v>
      </c>
      <c r="S36" s="1" t="s">
        <v>5</v>
      </c>
      <c r="T36" s="1" t="s">
        <v>6</v>
      </c>
      <c r="U36" s="1" t="s">
        <v>7</v>
      </c>
      <c r="V36" s="1" t="s">
        <v>8</v>
      </c>
      <c r="W36" s="2"/>
      <c r="Y36" s="1" t="s">
        <v>42</v>
      </c>
      <c r="Z36" s="1" t="s">
        <v>4</v>
      </c>
      <c r="AA36" s="1" t="s">
        <v>5</v>
      </c>
      <c r="AB36" s="1" t="s">
        <v>6</v>
      </c>
      <c r="AC36" s="1" t="s">
        <v>7</v>
      </c>
      <c r="AD36" s="1" t="s">
        <v>8</v>
      </c>
      <c r="AE36" s="2"/>
      <c r="AG36" s="1" t="s">
        <v>42</v>
      </c>
      <c r="AH36" s="1" t="s">
        <v>4</v>
      </c>
      <c r="AI36" s="1" t="s">
        <v>5</v>
      </c>
      <c r="AJ36" s="1" t="s">
        <v>6</v>
      </c>
      <c r="AK36" s="1" t="s">
        <v>7</v>
      </c>
      <c r="AL36" s="1" t="s">
        <v>8</v>
      </c>
      <c r="AN36" s="24" t="s">
        <v>124</v>
      </c>
      <c r="AO36" s="24" t="s">
        <v>10</v>
      </c>
      <c r="AP36" s="24" t="s">
        <v>10</v>
      </c>
      <c r="AQ36" s="24" t="s">
        <v>10</v>
      </c>
      <c r="AR36" s="62">
        <v>-500</v>
      </c>
      <c r="AS36" s="62">
        <v>500</v>
      </c>
    </row>
    <row r="37" spans="1:45" ht="17.5" thickTop="1" thickBot="1" x14ac:dyDescent="0.5">
      <c r="A37" s="6" t="s">
        <v>40</v>
      </c>
      <c r="B37" s="8" t="s">
        <v>10</v>
      </c>
      <c r="C37" s="7">
        <v>240.48</v>
      </c>
      <c r="D37" s="7">
        <v>-240.48</v>
      </c>
      <c r="E37" s="7">
        <v>-900</v>
      </c>
      <c r="F37" s="7">
        <v>659.52</v>
      </c>
      <c r="G37" s="2"/>
      <c r="I37" s="1" t="s">
        <v>42</v>
      </c>
      <c r="J37" s="1" t="s">
        <v>4</v>
      </c>
      <c r="K37" s="1" t="s">
        <v>5</v>
      </c>
      <c r="L37" s="1" t="s">
        <v>6</v>
      </c>
      <c r="M37" s="1" t="s">
        <v>7</v>
      </c>
      <c r="N37" s="1" t="s">
        <v>8</v>
      </c>
      <c r="O37" s="2"/>
      <c r="Q37" s="3" t="s">
        <v>43</v>
      </c>
      <c r="R37" s="5" t="s">
        <v>10</v>
      </c>
      <c r="S37" s="4">
        <v>100</v>
      </c>
      <c r="T37" s="4">
        <v>-100</v>
      </c>
      <c r="U37" s="4">
        <v>-100</v>
      </c>
      <c r="V37" s="5" t="s">
        <v>10</v>
      </c>
      <c r="W37" s="2"/>
      <c r="Y37" s="3" t="s">
        <v>43</v>
      </c>
      <c r="Z37" s="5" t="s">
        <v>10</v>
      </c>
      <c r="AA37" s="4">
        <v>100</v>
      </c>
      <c r="AB37" s="4">
        <v>-100</v>
      </c>
      <c r="AC37" s="4">
        <v>-100</v>
      </c>
      <c r="AD37" s="5" t="s">
        <v>10</v>
      </c>
      <c r="AE37" s="2"/>
      <c r="AG37" s="3" t="s">
        <v>43</v>
      </c>
      <c r="AH37" s="5" t="s">
        <v>10</v>
      </c>
      <c r="AI37" s="4">
        <v>100</v>
      </c>
      <c r="AJ37" s="4">
        <v>-100</v>
      </c>
      <c r="AK37" s="4">
        <v>-100</v>
      </c>
      <c r="AL37" s="5" t="s">
        <v>10</v>
      </c>
      <c r="AN37" s="24" t="s">
        <v>36</v>
      </c>
      <c r="AO37" s="24" t="s">
        <v>10</v>
      </c>
      <c r="AP37" s="24" t="s">
        <v>10</v>
      </c>
      <c r="AQ37" s="24" t="s">
        <v>10</v>
      </c>
      <c r="AR37" s="62">
        <v>-200</v>
      </c>
      <c r="AS37" s="62">
        <v>200</v>
      </c>
    </row>
    <row r="38" spans="1:45" ht="17.5" thickTop="1" thickBot="1" x14ac:dyDescent="0.5">
      <c r="A38" s="9" t="s">
        <v>41</v>
      </c>
      <c r="B38" s="11" t="s">
        <v>10</v>
      </c>
      <c r="C38" s="10">
        <v>-571.59</v>
      </c>
      <c r="D38" s="10">
        <v>-571.59</v>
      </c>
      <c r="E38" s="10">
        <v>-2600</v>
      </c>
      <c r="F38" s="10">
        <v>2028.41</v>
      </c>
      <c r="G38" s="2"/>
      <c r="I38" s="3" t="s">
        <v>43</v>
      </c>
      <c r="J38" s="5" t="s">
        <v>10</v>
      </c>
      <c r="K38" s="4">
        <v>25</v>
      </c>
      <c r="L38" s="4">
        <v>-25</v>
      </c>
      <c r="M38" s="4">
        <v>-25</v>
      </c>
      <c r="N38" s="5" t="s">
        <v>10</v>
      </c>
      <c r="O38" s="2"/>
      <c r="Q38" s="6" t="s">
        <v>44</v>
      </c>
      <c r="R38" s="8" t="s">
        <v>10</v>
      </c>
      <c r="S38" s="7">
        <v>100</v>
      </c>
      <c r="T38" s="7">
        <v>-100</v>
      </c>
      <c r="U38" s="7">
        <v>-100</v>
      </c>
      <c r="V38" s="8" t="s">
        <v>10</v>
      </c>
      <c r="W38" s="2"/>
      <c r="Y38" s="6" t="s">
        <v>44</v>
      </c>
      <c r="Z38" s="8" t="s">
        <v>10</v>
      </c>
      <c r="AA38" s="7">
        <v>100</v>
      </c>
      <c r="AB38" s="7">
        <v>-100</v>
      </c>
      <c r="AC38" s="7">
        <v>-100</v>
      </c>
      <c r="AD38" s="8" t="s">
        <v>10</v>
      </c>
      <c r="AE38" s="2"/>
      <c r="AG38" s="6" t="s">
        <v>44</v>
      </c>
      <c r="AH38" s="8" t="s">
        <v>10</v>
      </c>
      <c r="AI38" s="7">
        <v>100</v>
      </c>
      <c r="AJ38" s="7">
        <v>-100</v>
      </c>
      <c r="AK38" s="7">
        <v>-100</v>
      </c>
      <c r="AL38" s="8" t="s">
        <v>10</v>
      </c>
      <c r="AN38" s="24" t="s">
        <v>41</v>
      </c>
      <c r="AO38" s="24" t="s">
        <v>10</v>
      </c>
      <c r="AP38" s="24" t="s">
        <v>10</v>
      </c>
      <c r="AQ38" s="24" t="s">
        <v>10</v>
      </c>
      <c r="AR38" s="62">
        <v>-2700</v>
      </c>
      <c r="AS38" s="62">
        <v>2700</v>
      </c>
    </row>
    <row r="39" spans="1:45" ht="29.5" thickBot="1" x14ac:dyDescent="0.5">
      <c r="A39" s="1" t="s">
        <v>42</v>
      </c>
      <c r="B39" s="1" t="s">
        <v>4</v>
      </c>
      <c r="C39" s="1" t="s">
        <v>5</v>
      </c>
      <c r="D39" s="1" t="s">
        <v>6</v>
      </c>
      <c r="E39" s="1" t="s">
        <v>7</v>
      </c>
      <c r="F39" s="1" t="s">
        <v>8</v>
      </c>
      <c r="G39" s="2"/>
      <c r="I39" s="6" t="s">
        <v>44</v>
      </c>
      <c r="J39" s="8" t="s">
        <v>10</v>
      </c>
      <c r="K39" s="7">
        <v>100</v>
      </c>
      <c r="L39" s="7">
        <v>-100</v>
      </c>
      <c r="M39" s="7">
        <v>-100</v>
      </c>
      <c r="N39" s="8" t="s">
        <v>10</v>
      </c>
      <c r="O39" s="2"/>
      <c r="Q39" s="3" t="s">
        <v>45</v>
      </c>
      <c r="R39" s="5" t="s">
        <v>10</v>
      </c>
      <c r="S39" s="4">
        <v>100</v>
      </c>
      <c r="T39" s="4">
        <v>-100</v>
      </c>
      <c r="U39" s="4">
        <v>-200</v>
      </c>
      <c r="V39" s="4">
        <v>100</v>
      </c>
      <c r="W39" s="2"/>
      <c r="Y39" s="3" t="s">
        <v>45</v>
      </c>
      <c r="Z39" s="5" t="s">
        <v>10</v>
      </c>
      <c r="AA39" s="5" t="s">
        <v>10</v>
      </c>
      <c r="AB39" s="5" t="s">
        <v>10</v>
      </c>
      <c r="AC39" s="4">
        <v>-200</v>
      </c>
      <c r="AD39" s="4">
        <v>200</v>
      </c>
      <c r="AE39" s="2"/>
      <c r="AG39" s="3" t="s">
        <v>45</v>
      </c>
      <c r="AH39" s="5" t="s">
        <v>10</v>
      </c>
      <c r="AI39" s="5" t="s">
        <v>10</v>
      </c>
      <c r="AJ39" s="5" t="s">
        <v>10</v>
      </c>
      <c r="AK39" s="4">
        <v>-200</v>
      </c>
      <c r="AL39" s="4">
        <v>200</v>
      </c>
      <c r="AN39" s="60" t="s">
        <v>42</v>
      </c>
      <c r="AO39" s="61" t="s">
        <v>4</v>
      </c>
      <c r="AP39" s="61" t="s">
        <v>5</v>
      </c>
      <c r="AQ39" s="61" t="s">
        <v>6</v>
      </c>
      <c r="AR39" s="61" t="s">
        <v>7</v>
      </c>
      <c r="AS39" s="61" t="s">
        <v>8</v>
      </c>
    </row>
    <row r="40" spans="1:45" ht="17.5" thickTop="1" thickBot="1" x14ac:dyDescent="0.5">
      <c r="A40" s="3" t="s">
        <v>43</v>
      </c>
      <c r="B40" s="5" t="s">
        <v>10</v>
      </c>
      <c r="C40" s="4">
        <v>25</v>
      </c>
      <c r="D40" s="4">
        <v>-25</v>
      </c>
      <c r="E40" s="4">
        <v>-25</v>
      </c>
      <c r="F40" s="5" t="s">
        <v>10</v>
      </c>
      <c r="G40" s="2"/>
      <c r="I40" s="3" t="s">
        <v>45</v>
      </c>
      <c r="J40" s="5" t="s">
        <v>10</v>
      </c>
      <c r="K40" s="4">
        <v>200</v>
      </c>
      <c r="L40" s="4">
        <v>-200</v>
      </c>
      <c r="M40" s="4">
        <v>-200</v>
      </c>
      <c r="N40" s="5" t="s">
        <v>10</v>
      </c>
      <c r="O40" s="2"/>
      <c r="Q40" s="9" t="s">
        <v>46</v>
      </c>
      <c r="R40" s="11" t="s">
        <v>10</v>
      </c>
      <c r="S40" s="10">
        <v>-300</v>
      </c>
      <c r="T40" s="10">
        <v>-300</v>
      </c>
      <c r="U40" s="10">
        <v>-400</v>
      </c>
      <c r="V40" s="10">
        <v>100</v>
      </c>
      <c r="W40" s="2"/>
      <c r="Y40" s="9" t="s">
        <v>46</v>
      </c>
      <c r="Z40" s="11" t="s">
        <v>10</v>
      </c>
      <c r="AA40" s="10">
        <v>-200</v>
      </c>
      <c r="AB40" s="10">
        <v>-200</v>
      </c>
      <c r="AC40" s="10">
        <v>-400</v>
      </c>
      <c r="AD40" s="10">
        <v>200</v>
      </c>
      <c r="AE40" s="2"/>
      <c r="AG40" s="9" t="s">
        <v>46</v>
      </c>
      <c r="AH40" s="11" t="s">
        <v>10</v>
      </c>
      <c r="AI40" s="10">
        <v>-200</v>
      </c>
      <c r="AJ40" s="10">
        <v>-200</v>
      </c>
      <c r="AK40" s="10">
        <v>-400</v>
      </c>
      <c r="AL40" s="10">
        <v>200</v>
      </c>
      <c r="AN40" s="24" t="s">
        <v>43</v>
      </c>
      <c r="AO40" s="24" t="s">
        <v>10</v>
      </c>
      <c r="AP40" s="24" t="s">
        <v>10</v>
      </c>
      <c r="AQ40" s="24" t="s">
        <v>10</v>
      </c>
      <c r="AR40" s="62">
        <v>-100</v>
      </c>
      <c r="AS40" s="62">
        <v>100</v>
      </c>
    </row>
    <row r="41" spans="1:45" ht="17" thickBot="1" x14ac:dyDescent="0.5">
      <c r="A41" s="6" t="s">
        <v>44</v>
      </c>
      <c r="B41" s="8" t="s">
        <v>10</v>
      </c>
      <c r="C41" s="7">
        <v>100</v>
      </c>
      <c r="D41" s="7">
        <v>-100</v>
      </c>
      <c r="E41" s="7">
        <v>-100</v>
      </c>
      <c r="F41" s="8" t="s">
        <v>10</v>
      </c>
      <c r="G41" s="2"/>
      <c r="I41" s="9" t="s">
        <v>46</v>
      </c>
      <c r="J41" s="11" t="s">
        <v>10</v>
      </c>
      <c r="K41" s="10">
        <v>-325</v>
      </c>
      <c r="L41" s="10">
        <v>-325</v>
      </c>
      <c r="M41" s="10">
        <v>-325</v>
      </c>
      <c r="N41" s="11" t="s">
        <v>10</v>
      </c>
      <c r="O41" s="2"/>
      <c r="Q41" s="1" t="s">
        <v>47</v>
      </c>
      <c r="R41" s="1" t="s">
        <v>4</v>
      </c>
      <c r="S41" s="1" t="s">
        <v>5</v>
      </c>
      <c r="T41" s="1" t="s">
        <v>6</v>
      </c>
      <c r="U41" s="1" t="s">
        <v>7</v>
      </c>
      <c r="V41" s="1" t="s">
        <v>8</v>
      </c>
      <c r="W41" s="2"/>
      <c r="Y41" s="1" t="s">
        <v>47</v>
      </c>
      <c r="Z41" s="1" t="s">
        <v>4</v>
      </c>
      <c r="AA41" s="1" t="s">
        <v>5</v>
      </c>
      <c r="AB41" s="1" t="s">
        <v>6</v>
      </c>
      <c r="AC41" s="1" t="s">
        <v>7</v>
      </c>
      <c r="AD41" s="1" t="s">
        <v>8</v>
      </c>
      <c r="AE41" s="2"/>
      <c r="AG41" s="1" t="s">
        <v>47</v>
      </c>
      <c r="AH41" s="1" t="s">
        <v>4</v>
      </c>
      <c r="AI41" s="1" t="s">
        <v>5</v>
      </c>
      <c r="AJ41" s="1" t="s">
        <v>6</v>
      </c>
      <c r="AK41" s="1" t="s">
        <v>7</v>
      </c>
      <c r="AL41" s="1" t="s">
        <v>8</v>
      </c>
      <c r="AN41" s="24" t="s">
        <v>44</v>
      </c>
      <c r="AO41" s="24" t="s">
        <v>10</v>
      </c>
      <c r="AP41" s="24" t="s">
        <v>10</v>
      </c>
      <c r="AQ41" s="24" t="s">
        <v>10</v>
      </c>
      <c r="AR41" s="62">
        <v>-100</v>
      </c>
      <c r="AS41" s="62">
        <v>100</v>
      </c>
    </row>
    <row r="42" spans="1:45" ht="17.5" thickTop="1" thickBot="1" x14ac:dyDescent="0.5">
      <c r="A42" s="3" t="s">
        <v>45</v>
      </c>
      <c r="B42" s="5" t="s">
        <v>10</v>
      </c>
      <c r="C42" s="5" t="s">
        <v>10</v>
      </c>
      <c r="D42" s="5" t="s">
        <v>10</v>
      </c>
      <c r="E42" s="4">
        <v>-100</v>
      </c>
      <c r="F42" s="4">
        <v>100</v>
      </c>
      <c r="G42" s="2"/>
      <c r="I42" s="1" t="s">
        <v>47</v>
      </c>
      <c r="J42" s="1" t="s">
        <v>4</v>
      </c>
      <c r="K42" s="1" t="s">
        <v>5</v>
      </c>
      <c r="L42" s="1" t="s">
        <v>6</v>
      </c>
      <c r="M42" s="1" t="s">
        <v>7</v>
      </c>
      <c r="N42" s="1" t="s">
        <v>8</v>
      </c>
      <c r="O42" s="2"/>
      <c r="Q42" s="3" t="s">
        <v>48</v>
      </c>
      <c r="R42" s="5" t="s">
        <v>10</v>
      </c>
      <c r="S42" s="4">
        <v>60</v>
      </c>
      <c r="T42" s="4">
        <v>-60</v>
      </c>
      <c r="U42" s="4">
        <v>-800</v>
      </c>
      <c r="V42" s="4">
        <v>740</v>
      </c>
      <c r="W42" s="2"/>
      <c r="Y42" s="3" t="s">
        <v>48</v>
      </c>
      <c r="Z42" s="5" t="s">
        <v>10</v>
      </c>
      <c r="AA42" s="5" t="s">
        <v>10</v>
      </c>
      <c r="AB42" s="5" t="s">
        <v>10</v>
      </c>
      <c r="AC42" s="4">
        <v>-400</v>
      </c>
      <c r="AD42" s="4">
        <v>400</v>
      </c>
      <c r="AE42" s="2"/>
      <c r="AG42" s="3" t="s">
        <v>48</v>
      </c>
      <c r="AH42" s="5" t="s">
        <v>10</v>
      </c>
      <c r="AI42" s="5" t="s">
        <v>10</v>
      </c>
      <c r="AJ42" s="5" t="s">
        <v>10</v>
      </c>
      <c r="AK42" s="4">
        <v>-800</v>
      </c>
      <c r="AL42" s="4">
        <v>800</v>
      </c>
      <c r="AN42" s="24" t="s">
        <v>125</v>
      </c>
      <c r="AO42" s="62">
        <v>4670.87</v>
      </c>
      <c r="AP42" s="24" t="s">
        <v>10</v>
      </c>
      <c r="AQ42" s="62">
        <v>4670.87</v>
      </c>
      <c r="AR42" s="24" t="s">
        <v>10</v>
      </c>
      <c r="AS42" s="62">
        <v>4670.87</v>
      </c>
    </row>
    <row r="43" spans="1:45" ht="17.5" thickTop="1" thickBot="1" x14ac:dyDescent="0.5">
      <c r="A43" s="9" t="s">
        <v>46</v>
      </c>
      <c r="B43" s="11" t="s">
        <v>10</v>
      </c>
      <c r="C43" s="10">
        <v>-125</v>
      </c>
      <c r="D43" s="10">
        <v>-125</v>
      </c>
      <c r="E43" s="10">
        <v>-225</v>
      </c>
      <c r="F43" s="10">
        <v>100</v>
      </c>
      <c r="G43" s="2"/>
      <c r="I43" s="3" t="s">
        <v>48</v>
      </c>
      <c r="J43" s="5" t="s">
        <v>10</v>
      </c>
      <c r="K43" s="4">
        <v>150</v>
      </c>
      <c r="L43" s="4">
        <v>-150</v>
      </c>
      <c r="M43" s="4">
        <v>-800</v>
      </c>
      <c r="N43" s="4">
        <v>650</v>
      </c>
      <c r="O43" s="2"/>
      <c r="Q43" s="6" t="s">
        <v>49</v>
      </c>
      <c r="R43" s="8" t="s">
        <v>10</v>
      </c>
      <c r="S43" s="8" t="s">
        <v>10</v>
      </c>
      <c r="T43" s="8" t="s">
        <v>10</v>
      </c>
      <c r="U43" s="7">
        <v>-300</v>
      </c>
      <c r="V43" s="7">
        <v>300</v>
      </c>
      <c r="W43" s="2"/>
      <c r="Y43" s="6" t="s">
        <v>49</v>
      </c>
      <c r="Z43" s="8" t="s">
        <v>10</v>
      </c>
      <c r="AA43" s="7">
        <v>50</v>
      </c>
      <c r="AB43" s="7">
        <v>-50</v>
      </c>
      <c r="AC43" s="7">
        <v>-300</v>
      </c>
      <c r="AD43" s="7">
        <v>250</v>
      </c>
      <c r="AE43" s="2"/>
      <c r="AG43" s="6" t="s">
        <v>49</v>
      </c>
      <c r="AH43" s="8" t="s">
        <v>10</v>
      </c>
      <c r="AI43" s="8" t="s">
        <v>10</v>
      </c>
      <c r="AJ43" s="8" t="s">
        <v>10</v>
      </c>
      <c r="AK43" s="7">
        <v>-300</v>
      </c>
      <c r="AL43" s="7">
        <v>300</v>
      </c>
      <c r="AN43" s="24" t="s">
        <v>46</v>
      </c>
      <c r="AO43" s="62">
        <v>4670.87</v>
      </c>
      <c r="AP43" s="24" t="s">
        <v>10</v>
      </c>
      <c r="AQ43" s="62">
        <v>4670.87</v>
      </c>
      <c r="AR43" s="62">
        <v>-200</v>
      </c>
      <c r="AS43" s="62">
        <v>4870.87</v>
      </c>
    </row>
    <row r="44" spans="1:45" ht="29.5" thickBot="1" x14ac:dyDescent="0.5">
      <c r="A44" s="1" t="s">
        <v>47</v>
      </c>
      <c r="B44" s="1" t="s">
        <v>4</v>
      </c>
      <c r="C44" s="1" t="s">
        <v>5</v>
      </c>
      <c r="D44" s="1" t="s">
        <v>6</v>
      </c>
      <c r="E44" s="1" t="s">
        <v>7</v>
      </c>
      <c r="F44" s="1" t="s">
        <v>8</v>
      </c>
      <c r="G44" s="2"/>
      <c r="I44" s="6" t="s">
        <v>49</v>
      </c>
      <c r="J44" s="8" t="s">
        <v>10</v>
      </c>
      <c r="K44" s="7">
        <v>170</v>
      </c>
      <c r="L44" s="7">
        <v>-170</v>
      </c>
      <c r="M44" s="7">
        <v>-300</v>
      </c>
      <c r="N44" s="7">
        <v>130</v>
      </c>
      <c r="O44" s="2"/>
      <c r="Q44" s="9" t="s">
        <v>50</v>
      </c>
      <c r="R44" s="11" t="s">
        <v>10</v>
      </c>
      <c r="S44" s="10">
        <v>-60</v>
      </c>
      <c r="T44" s="10">
        <v>-60</v>
      </c>
      <c r="U44" s="10">
        <v>-1100</v>
      </c>
      <c r="V44" s="10">
        <v>1040</v>
      </c>
      <c r="W44" s="2"/>
      <c r="Y44" s="9" t="s">
        <v>50</v>
      </c>
      <c r="Z44" s="11" t="s">
        <v>10</v>
      </c>
      <c r="AA44" s="10">
        <v>-50</v>
      </c>
      <c r="AB44" s="10">
        <v>-50</v>
      </c>
      <c r="AC44" s="10">
        <v>-700</v>
      </c>
      <c r="AD44" s="10">
        <v>650</v>
      </c>
      <c r="AE44" s="2"/>
      <c r="AG44" s="9" t="s">
        <v>50</v>
      </c>
      <c r="AH44" s="11" t="s">
        <v>10</v>
      </c>
      <c r="AI44" s="11" t="s">
        <v>10</v>
      </c>
      <c r="AJ44" s="11" t="s">
        <v>10</v>
      </c>
      <c r="AK44" s="10">
        <v>-1100</v>
      </c>
      <c r="AL44" s="10">
        <v>1100</v>
      </c>
      <c r="AN44" s="60" t="s">
        <v>47</v>
      </c>
      <c r="AO44" s="61" t="s">
        <v>4</v>
      </c>
      <c r="AP44" s="61" t="s">
        <v>5</v>
      </c>
      <c r="AQ44" s="61" t="s">
        <v>6</v>
      </c>
      <c r="AR44" s="61" t="s">
        <v>7</v>
      </c>
      <c r="AS44" s="61" t="s">
        <v>8</v>
      </c>
    </row>
    <row r="45" spans="1:45" ht="17.5" thickTop="1" thickBot="1" x14ac:dyDescent="0.5">
      <c r="A45" s="3" t="s">
        <v>48</v>
      </c>
      <c r="B45" s="5" t="s">
        <v>10</v>
      </c>
      <c r="C45" s="5" t="s">
        <v>10</v>
      </c>
      <c r="D45" s="5" t="s">
        <v>10</v>
      </c>
      <c r="E45" s="4">
        <v>-800</v>
      </c>
      <c r="F45" s="4">
        <v>800</v>
      </c>
      <c r="G45" s="2"/>
      <c r="I45" s="9" t="s">
        <v>50</v>
      </c>
      <c r="J45" s="11" t="s">
        <v>10</v>
      </c>
      <c r="K45" s="10">
        <v>-320</v>
      </c>
      <c r="L45" s="10">
        <v>-320</v>
      </c>
      <c r="M45" s="10">
        <v>-1100</v>
      </c>
      <c r="N45" s="10">
        <v>780</v>
      </c>
      <c r="O45" s="2"/>
      <c r="Q45" s="1" t="s">
        <v>51</v>
      </c>
      <c r="R45" s="1" t="s">
        <v>4</v>
      </c>
      <c r="S45" s="1" t="s">
        <v>5</v>
      </c>
      <c r="T45" s="1" t="s">
        <v>6</v>
      </c>
      <c r="U45" s="1" t="s">
        <v>7</v>
      </c>
      <c r="V45" s="1" t="s">
        <v>8</v>
      </c>
      <c r="W45" s="2"/>
      <c r="Y45" s="1" t="s">
        <v>51</v>
      </c>
      <c r="Z45" s="1" t="s">
        <v>4</v>
      </c>
      <c r="AA45" s="1" t="s">
        <v>5</v>
      </c>
      <c r="AB45" s="1" t="s">
        <v>6</v>
      </c>
      <c r="AC45" s="1" t="s">
        <v>7</v>
      </c>
      <c r="AD45" s="1" t="s">
        <v>8</v>
      </c>
      <c r="AE45" s="2"/>
      <c r="AG45" s="1" t="s">
        <v>51</v>
      </c>
      <c r="AH45" s="1" t="s">
        <v>4</v>
      </c>
      <c r="AI45" s="1" t="s">
        <v>5</v>
      </c>
      <c r="AJ45" s="1" t="s">
        <v>6</v>
      </c>
      <c r="AK45" s="1" t="s">
        <v>7</v>
      </c>
      <c r="AL45" s="1" t="s">
        <v>8</v>
      </c>
      <c r="AN45" s="24" t="s">
        <v>48</v>
      </c>
      <c r="AO45" s="24" t="s">
        <v>10</v>
      </c>
      <c r="AP45" s="24" t="s">
        <v>10</v>
      </c>
      <c r="AQ45" s="24" t="s">
        <v>10</v>
      </c>
      <c r="AR45" s="62">
        <v>-800</v>
      </c>
      <c r="AS45" s="62">
        <v>800</v>
      </c>
    </row>
    <row r="46" spans="1:45" ht="17.5" thickTop="1" thickBot="1" x14ac:dyDescent="0.5">
      <c r="A46" s="6" t="s">
        <v>49</v>
      </c>
      <c r="B46" s="8" t="s">
        <v>10</v>
      </c>
      <c r="C46" s="8" t="s">
        <v>10</v>
      </c>
      <c r="D46" s="8" t="s">
        <v>10</v>
      </c>
      <c r="E46" s="7">
        <v>-300</v>
      </c>
      <c r="F46" s="7">
        <v>300</v>
      </c>
      <c r="G46" s="2"/>
      <c r="I46" s="1" t="s">
        <v>51</v>
      </c>
      <c r="J46" s="1" t="s">
        <v>4</v>
      </c>
      <c r="K46" s="1" t="s">
        <v>5</v>
      </c>
      <c r="L46" s="1" t="s">
        <v>6</v>
      </c>
      <c r="M46" s="1" t="s">
        <v>7</v>
      </c>
      <c r="N46" s="1" t="s">
        <v>8</v>
      </c>
      <c r="O46" s="2"/>
      <c r="Q46" s="3" t="s">
        <v>79</v>
      </c>
      <c r="R46" s="4">
        <v>17620</v>
      </c>
      <c r="S46" s="4">
        <v>10445.92</v>
      </c>
      <c r="T46" s="4">
        <v>7174.08</v>
      </c>
      <c r="U46" s="4">
        <v>10071.75</v>
      </c>
      <c r="V46" s="4">
        <v>-2897.67</v>
      </c>
      <c r="W46" s="2"/>
      <c r="Y46" s="3" t="s">
        <v>79</v>
      </c>
      <c r="Z46" s="4">
        <v>16679.02</v>
      </c>
      <c r="AA46" s="4">
        <v>22976.46</v>
      </c>
      <c r="AB46" s="4">
        <v>-6297.44</v>
      </c>
      <c r="AC46" s="5" t="s">
        <v>10</v>
      </c>
      <c r="AD46" s="4">
        <v>-6297.44</v>
      </c>
      <c r="AE46" s="2"/>
      <c r="AG46" s="3" t="s">
        <v>79</v>
      </c>
      <c r="AH46" s="4">
        <v>17653.93</v>
      </c>
      <c r="AI46" s="4">
        <v>18242.740000000002</v>
      </c>
      <c r="AJ46" s="4">
        <v>-588.80999999999995</v>
      </c>
      <c r="AK46" s="4">
        <v>-4000</v>
      </c>
      <c r="AL46" s="4">
        <v>3411.19</v>
      </c>
      <c r="AN46" s="24" t="s">
        <v>49</v>
      </c>
      <c r="AO46" s="24" t="s">
        <v>10</v>
      </c>
      <c r="AP46" s="62">
        <v>130</v>
      </c>
      <c r="AQ46" s="62">
        <v>-130</v>
      </c>
      <c r="AR46" s="62">
        <v>-300</v>
      </c>
      <c r="AS46" s="62">
        <v>170</v>
      </c>
    </row>
    <row r="47" spans="1:45" ht="34" thickTop="1" thickBot="1" x14ac:dyDescent="0.5">
      <c r="A47" s="9" t="s">
        <v>50</v>
      </c>
      <c r="B47" s="11" t="s">
        <v>10</v>
      </c>
      <c r="C47" s="11" t="s">
        <v>10</v>
      </c>
      <c r="D47" s="11" t="s">
        <v>10</v>
      </c>
      <c r="E47" s="10">
        <v>-1100</v>
      </c>
      <c r="F47" s="10">
        <v>1100</v>
      </c>
      <c r="G47" s="2"/>
      <c r="I47" s="3" t="s">
        <v>53</v>
      </c>
      <c r="J47" s="4">
        <v>16349</v>
      </c>
      <c r="K47" s="4">
        <v>14930.87</v>
      </c>
      <c r="L47" s="4">
        <v>1418.13</v>
      </c>
      <c r="M47" s="5" t="s">
        <v>10</v>
      </c>
      <c r="N47" s="4">
        <v>1418.13</v>
      </c>
      <c r="O47" s="2"/>
      <c r="Q47" s="6" t="s">
        <v>80</v>
      </c>
      <c r="R47" s="8" t="s">
        <v>10</v>
      </c>
      <c r="S47" s="8" t="s">
        <v>10</v>
      </c>
      <c r="T47" s="8" t="s">
        <v>10</v>
      </c>
      <c r="U47" s="7">
        <v>-13831.75</v>
      </c>
      <c r="V47" s="7">
        <v>13831.75</v>
      </c>
      <c r="W47" s="2"/>
      <c r="Y47" s="6" t="s">
        <v>94</v>
      </c>
      <c r="Z47" s="8" t="s">
        <v>10</v>
      </c>
      <c r="AA47" s="8" t="s">
        <v>10</v>
      </c>
      <c r="AB47" s="8" t="s">
        <v>10</v>
      </c>
      <c r="AC47" s="7">
        <v>-21005.83</v>
      </c>
      <c r="AD47" s="7">
        <v>21005.83</v>
      </c>
      <c r="AE47" s="2"/>
      <c r="AG47" s="6" t="s">
        <v>97</v>
      </c>
      <c r="AH47" s="8" t="s">
        <v>10</v>
      </c>
      <c r="AI47" s="8" t="s">
        <v>10</v>
      </c>
      <c r="AJ47" s="8" t="s">
        <v>10</v>
      </c>
      <c r="AK47" s="7">
        <v>-14708.39</v>
      </c>
      <c r="AL47" s="7">
        <v>14708.39</v>
      </c>
      <c r="AN47" s="24" t="s">
        <v>50</v>
      </c>
      <c r="AO47" s="24" t="s">
        <v>10</v>
      </c>
      <c r="AP47" s="62">
        <v>-130</v>
      </c>
      <c r="AQ47" s="62">
        <v>-130</v>
      </c>
      <c r="AR47" s="62">
        <v>-1100</v>
      </c>
      <c r="AS47" s="62">
        <v>970</v>
      </c>
    </row>
    <row r="48" spans="1:45" ht="29.5" thickBot="1" x14ac:dyDescent="0.5">
      <c r="A48" s="1" t="s">
        <v>51</v>
      </c>
      <c r="B48" s="1" t="s">
        <v>4</v>
      </c>
      <c r="C48" s="1" t="s">
        <v>5</v>
      </c>
      <c r="D48" s="1" t="s">
        <v>6</v>
      </c>
      <c r="E48" s="1" t="s">
        <v>7</v>
      </c>
      <c r="F48" s="1" t="s">
        <v>8</v>
      </c>
      <c r="G48" s="2"/>
      <c r="I48" s="6" t="s">
        <v>84</v>
      </c>
      <c r="J48" s="8" t="s">
        <v>10</v>
      </c>
      <c r="K48" s="8" t="s">
        <v>10</v>
      </c>
      <c r="L48" s="8" t="s">
        <v>10</v>
      </c>
      <c r="M48" s="7">
        <v>-12413.62</v>
      </c>
      <c r="N48" s="7">
        <v>12413.62</v>
      </c>
      <c r="O48" s="2"/>
      <c r="Q48" s="3" t="s">
        <v>81</v>
      </c>
      <c r="R48" s="5" t="s">
        <v>10</v>
      </c>
      <c r="S48" s="5" t="s">
        <v>10</v>
      </c>
      <c r="T48" s="5" t="s">
        <v>10</v>
      </c>
      <c r="U48" s="4">
        <v>-10071.75</v>
      </c>
      <c r="V48" s="4">
        <v>10071.75</v>
      </c>
      <c r="W48" s="2"/>
      <c r="Y48" s="9" t="s">
        <v>55</v>
      </c>
      <c r="Z48" s="10">
        <v>16679.02</v>
      </c>
      <c r="AA48" s="10">
        <v>-22976.46</v>
      </c>
      <c r="AB48" s="10">
        <v>-6297.44</v>
      </c>
      <c r="AC48" s="10">
        <v>-21005.83</v>
      </c>
      <c r="AD48" s="10">
        <v>14708.39</v>
      </c>
      <c r="AE48" s="2"/>
      <c r="AG48" s="9" t="s">
        <v>55</v>
      </c>
      <c r="AH48" s="10">
        <v>17653.93</v>
      </c>
      <c r="AI48" s="10">
        <v>-18242.740000000002</v>
      </c>
      <c r="AJ48" s="10">
        <v>-588.80999999999995</v>
      </c>
      <c r="AK48" s="10">
        <v>-18708.39</v>
      </c>
      <c r="AL48" s="10">
        <v>18119.580000000002</v>
      </c>
      <c r="AN48" s="60" t="s">
        <v>51</v>
      </c>
      <c r="AO48" s="61" t="s">
        <v>4</v>
      </c>
      <c r="AP48" s="61" t="s">
        <v>5</v>
      </c>
      <c r="AQ48" s="61" t="s">
        <v>6</v>
      </c>
      <c r="AR48" s="61" t="s">
        <v>7</v>
      </c>
      <c r="AS48" s="61" t="s">
        <v>8</v>
      </c>
    </row>
    <row r="49" spans="1:46" ht="17.5" thickTop="1" thickBot="1" x14ac:dyDescent="0.5">
      <c r="A49" s="3" t="s">
        <v>52</v>
      </c>
      <c r="B49" s="5" t="s">
        <v>10</v>
      </c>
      <c r="C49" s="5" t="s">
        <v>10</v>
      </c>
      <c r="D49" s="5" t="s">
        <v>10</v>
      </c>
      <c r="E49" s="5" t="s">
        <v>10</v>
      </c>
      <c r="F49" s="5" t="s">
        <v>10</v>
      </c>
      <c r="G49" s="2"/>
      <c r="I49" s="9" t="s">
        <v>55</v>
      </c>
      <c r="J49" s="10">
        <v>16349</v>
      </c>
      <c r="K49" s="10">
        <v>-14930.87</v>
      </c>
      <c r="L49" s="10">
        <v>1418.13</v>
      </c>
      <c r="M49" s="10">
        <v>-12413.62</v>
      </c>
      <c r="N49" s="10">
        <v>13831.75</v>
      </c>
      <c r="O49" s="2"/>
      <c r="Q49" s="9" t="s">
        <v>55</v>
      </c>
      <c r="R49" s="10">
        <v>17620</v>
      </c>
      <c r="S49" s="10">
        <v>-10445.92</v>
      </c>
      <c r="T49" s="10">
        <v>7174.08</v>
      </c>
      <c r="U49" s="10">
        <v>-13831.75</v>
      </c>
      <c r="V49" s="10">
        <v>21005.83</v>
      </c>
      <c r="W49" s="2"/>
      <c r="Y49" s="83" t="s">
        <v>56</v>
      </c>
      <c r="Z49" s="83"/>
      <c r="AA49" s="83"/>
      <c r="AB49" s="83"/>
      <c r="AC49" s="83"/>
      <c r="AD49" s="83"/>
      <c r="AE49" s="2"/>
      <c r="AG49" s="83" t="s">
        <v>56</v>
      </c>
      <c r="AH49" s="83"/>
      <c r="AI49" s="83"/>
      <c r="AJ49" s="83"/>
      <c r="AK49" s="83"/>
      <c r="AL49" s="83"/>
      <c r="AN49" s="24" t="s">
        <v>79</v>
      </c>
      <c r="AO49" s="62">
        <v>15045.99</v>
      </c>
      <c r="AP49" s="62">
        <v>2377.87</v>
      </c>
      <c r="AQ49" s="62">
        <v>12668.12</v>
      </c>
      <c r="AR49" s="24" t="s">
        <v>10</v>
      </c>
      <c r="AS49" s="62">
        <v>12668.12</v>
      </c>
    </row>
    <row r="50" spans="1:46" ht="31" thickTop="1" thickBot="1" x14ac:dyDescent="0.5">
      <c r="A50" s="6" t="s">
        <v>53</v>
      </c>
      <c r="B50" s="7">
        <v>20991</v>
      </c>
      <c r="C50" s="7">
        <v>13209.69</v>
      </c>
      <c r="D50" s="7">
        <v>7781.31</v>
      </c>
      <c r="E50" s="7">
        <v>-4632.3100000000004</v>
      </c>
      <c r="F50" s="7">
        <v>12413.62</v>
      </c>
      <c r="G50" s="2"/>
      <c r="I50" s="83" t="s">
        <v>56</v>
      </c>
      <c r="J50" s="83"/>
      <c r="K50" s="83"/>
      <c r="L50" s="83"/>
      <c r="M50" s="83"/>
      <c r="N50" s="83"/>
      <c r="O50" s="2"/>
      <c r="Q50" s="83" t="s">
        <v>56</v>
      </c>
      <c r="R50" s="83"/>
      <c r="S50" s="83"/>
      <c r="T50" s="83"/>
      <c r="U50" s="83"/>
      <c r="V50" s="83"/>
      <c r="W50" s="2"/>
      <c r="Y50" s="9"/>
      <c r="Z50" s="10">
        <v>18240.02</v>
      </c>
      <c r="AA50" s="10">
        <v>-25112.94</v>
      </c>
      <c r="AB50" s="10">
        <v>-6872.92</v>
      </c>
      <c r="AC50" s="10">
        <v>-27065.83</v>
      </c>
      <c r="AD50" s="10">
        <v>20192.91</v>
      </c>
      <c r="AE50" s="2"/>
      <c r="AG50" s="9"/>
      <c r="AH50" s="10">
        <v>18903.93</v>
      </c>
      <c r="AI50" s="10">
        <v>-21635.29</v>
      </c>
      <c r="AJ50" s="10">
        <v>-2731.36</v>
      </c>
      <c r="AK50" s="10">
        <v>-25163.39</v>
      </c>
      <c r="AL50" s="10">
        <v>22432.03</v>
      </c>
      <c r="AN50" s="24" t="s">
        <v>126</v>
      </c>
      <c r="AO50" s="24" t="s">
        <v>10</v>
      </c>
      <c r="AP50" s="62">
        <v>9986.1</v>
      </c>
      <c r="AQ50" s="62">
        <v>-9986.1</v>
      </c>
      <c r="AR50" s="62">
        <v>-14285.55</v>
      </c>
      <c r="AS50" s="62">
        <v>4299.45</v>
      </c>
    </row>
    <row r="51" spans="1:46" ht="18.5" thickTop="1" thickBot="1" x14ac:dyDescent="0.5">
      <c r="A51" s="3" t="s">
        <v>54</v>
      </c>
      <c r="B51" s="4">
        <v>1100</v>
      </c>
      <c r="C51" s="4">
        <v>2641.46</v>
      </c>
      <c r="D51" s="4">
        <v>-1541.46</v>
      </c>
      <c r="E51" s="4">
        <v>-1541.46</v>
      </c>
      <c r="F51" s="5" t="s">
        <v>10</v>
      </c>
      <c r="G51" s="2"/>
      <c r="I51" s="9"/>
      <c r="J51" s="10">
        <v>23732</v>
      </c>
      <c r="K51" s="10">
        <v>-19416.37</v>
      </c>
      <c r="L51" s="10">
        <v>4315.63</v>
      </c>
      <c r="M51" s="10">
        <v>-13098.62</v>
      </c>
      <c r="N51" s="10">
        <v>17414.25</v>
      </c>
      <c r="O51" s="2"/>
      <c r="Q51" s="9"/>
      <c r="R51" s="10">
        <v>22671</v>
      </c>
      <c r="S51" s="10">
        <v>-13301.19</v>
      </c>
      <c r="T51" s="10">
        <v>9369.81</v>
      </c>
      <c r="U51" s="10">
        <v>-16526.75</v>
      </c>
      <c r="V51" s="10">
        <v>25896.560000000001</v>
      </c>
      <c r="W51" s="2"/>
      <c r="Y51" s="12" t="s">
        <v>57</v>
      </c>
      <c r="Z51" s="13">
        <v>44013</v>
      </c>
      <c r="AA51" s="13">
        <v>44377</v>
      </c>
      <c r="AB51" s="12" t="s">
        <v>58</v>
      </c>
      <c r="AC51" s="85" t="s">
        <v>59</v>
      </c>
      <c r="AD51" s="85"/>
      <c r="AE51" s="85"/>
      <c r="AG51" s="12" t="s">
        <v>57</v>
      </c>
      <c r="AH51" s="13">
        <v>44378</v>
      </c>
      <c r="AI51" s="13">
        <v>44742</v>
      </c>
      <c r="AJ51" s="12" t="s">
        <v>58</v>
      </c>
      <c r="AK51" s="85" t="s">
        <v>59</v>
      </c>
      <c r="AL51" s="85"/>
      <c r="AM51" s="85"/>
      <c r="AN51" s="24" t="s">
        <v>127</v>
      </c>
      <c r="AO51" s="62">
        <v>3173.03</v>
      </c>
      <c r="AP51" s="62">
        <v>3173.07</v>
      </c>
      <c r="AQ51" s="62">
        <v>-0.04</v>
      </c>
      <c r="AR51" s="24" t="s">
        <v>10</v>
      </c>
      <c r="AS51" s="62">
        <v>-0.04</v>
      </c>
    </row>
    <row r="52" spans="1:46" ht="31" thickTop="1" thickBot="1" x14ac:dyDescent="0.5">
      <c r="A52" s="9" t="s">
        <v>55</v>
      </c>
      <c r="B52" s="10">
        <v>22091</v>
      </c>
      <c r="C52" s="10">
        <v>-15851.15</v>
      </c>
      <c r="D52" s="10">
        <v>6239.85</v>
      </c>
      <c r="E52" s="10">
        <v>-6173.77</v>
      </c>
      <c r="F52" s="10">
        <v>12413.62</v>
      </c>
      <c r="G52" s="2"/>
      <c r="I52" s="12" t="s">
        <v>57</v>
      </c>
      <c r="J52" s="13">
        <v>43282</v>
      </c>
      <c r="K52" s="13">
        <v>43646</v>
      </c>
      <c r="L52" s="12" t="s">
        <v>58</v>
      </c>
      <c r="M52" s="85" t="s">
        <v>59</v>
      </c>
      <c r="N52" s="85"/>
      <c r="O52" s="85"/>
      <c r="Q52" s="12" t="s">
        <v>57</v>
      </c>
      <c r="R52" s="13">
        <v>43647</v>
      </c>
      <c r="S52" s="13">
        <v>44012</v>
      </c>
      <c r="T52" s="12" t="s">
        <v>58</v>
      </c>
      <c r="U52" s="85" t="s">
        <v>59</v>
      </c>
      <c r="V52" s="85"/>
      <c r="W52" s="85"/>
      <c r="Y52" s="14" t="s">
        <v>60</v>
      </c>
      <c r="Z52" s="15">
        <v>40371.75</v>
      </c>
      <c r="AA52" s="15">
        <v>33498.83</v>
      </c>
      <c r="AB52" s="16">
        <v>44377</v>
      </c>
      <c r="AC52" s="14" t="s">
        <v>61</v>
      </c>
      <c r="AD52" s="17"/>
      <c r="AE52" s="15">
        <v>40371.75</v>
      </c>
      <c r="AG52" s="14" t="s">
        <v>60</v>
      </c>
      <c r="AH52" s="15">
        <v>33498.83</v>
      </c>
      <c r="AI52" s="15">
        <v>30767.47</v>
      </c>
      <c r="AJ52" s="16">
        <v>44316</v>
      </c>
      <c r="AK52" s="14" t="s">
        <v>61</v>
      </c>
      <c r="AL52" s="17"/>
      <c r="AM52" s="15">
        <v>33498.83</v>
      </c>
      <c r="AN52" s="24" t="s">
        <v>128</v>
      </c>
      <c r="AO52" s="62">
        <v>850</v>
      </c>
      <c r="AP52" s="24" t="s">
        <v>10</v>
      </c>
      <c r="AQ52" s="62">
        <v>850</v>
      </c>
      <c r="AR52" s="62">
        <v>850</v>
      </c>
      <c r="AS52" s="24" t="s">
        <v>10</v>
      </c>
    </row>
    <row r="53" spans="1:46" ht="17.5" thickTop="1" thickBot="1" x14ac:dyDescent="0.5">
      <c r="A53" s="83" t="s">
        <v>56</v>
      </c>
      <c r="B53" s="83"/>
      <c r="C53" s="83"/>
      <c r="D53" s="83"/>
      <c r="E53" s="83"/>
      <c r="F53" s="83"/>
      <c r="G53" s="2"/>
      <c r="I53" s="14" t="s">
        <v>60</v>
      </c>
      <c r="J53" s="15">
        <v>26686.31</v>
      </c>
      <c r="K53" s="15">
        <v>31001.94</v>
      </c>
      <c r="L53" s="16">
        <v>43646</v>
      </c>
      <c r="M53" s="14" t="s">
        <v>61</v>
      </c>
      <c r="N53" s="17"/>
      <c r="O53" s="15">
        <v>26686.31</v>
      </c>
      <c r="Q53" s="14" t="s">
        <v>60</v>
      </c>
      <c r="R53" s="15">
        <v>31001.94</v>
      </c>
      <c r="S53" s="15">
        <v>40371.75</v>
      </c>
      <c r="T53" s="16">
        <v>44012</v>
      </c>
      <c r="U53" s="14" t="s">
        <v>61</v>
      </c>
      <c r="V53" s="17"/>
      <c r="W53" s="15">
        <v>31001.94</v>
      </c>
      <c r="Y53" s="21" t="s">
        <v>63</v>
      </c>
      <c r="Z53" s="22">
        <v>40371.75</v>
      </c>
      <c r="AA53" s="22">
        <v>33498.83</v>
      </c>
      <c r="AB53" s="21"/>
      <c r="AC53" s="14" t="s">
        <v>4</v>
      </c>
      <c r="AD53" s="19">
        <v>18240.02</v>
      </c>
      <c r="AE53" s="20"/>
      <c r="AG53" s="21" t="s">
        <v>63</v>
      </c>
      <c r="AH53" s="22">
        <v>33498.83</v>
      </c>
      <c r="AI53" s="22">
        <v>30767.47</v>
      </c>
      <c r="AJ53" s="21"/>
      <c r="AK53" s="14" t="s">
        <v>4</v>
      </c>
      <c r="AL53" s="19">
        <v>18903.93</v>
      </c>
      <c r="AM53" s="20"/>
      <c r="AN53" s="24" t="s">
        <v>55</v>
      </c>
      <c r="AO53" s="62">
        <v>19069.02</v>
      </c>
      <c r="AP53" s="62">
        <v>-15537.04</v>
      </c>
      <c r="AQ53" s="62">
        <v>3531.98</v>
      </c>
      <c r="AR53" s="62">
        <v>-13435.55</v>
      </c>
      <c r="AS53" s="62">
        <v>16967.53</v>
      </c>
    </row>
    <row r="54" spans="1:46" ht="17.5" thickTop="1" thickBot="1" x14ac:dyDescent="0.5">
      <c r="A54" s="9"/>
      <c r="B54" s="10">
        <v>29470</v>
      </c>
      <c r="C54" s="10">
        <v>-19776.759999999998</v>
      </c>
      <c r="D54" s="10">
        <v>9693.24</v>
      </c>
      <c r="E54" s="10">
        <v>-7203.77</v>
      </c>
      <c r="F54" s="10">
        <v>16897.009999999998</v>
      </c>
      <c r="G54" s="2"/>
      <c r="I54" s="14" t="s">
        <v>62</v>
      </c>
      <c r="J54" s="18" t="s">
        <v>10</v>
      </c>
      <c r="K54" s="18" t="s">
        <v>10</v>
      </c>
      <c r="L54" s="16">
        <v>43646</v>
      </c>
      <c r="M54" s="14" t="s">
        <v>4</v>
      </c>
      <c r="N54" s="19">
        <v>23732</v>
      </c>
      <c r="O54" s="20"/>
      <c r="Q54" s="14" t="s">
        <v>62</v>
      </c>
      <c r="R54" s="18" t="s">
        <v>10</v>
      </c>
      <c r="S54" s="18" t="s">
        <v>10</v>
      </c>
      <c r="T54" s="16">
        <v>44012</v>
      </c>
      <c r="U54" s="14" t="s">
        <v>4</v>
      </c>
      <c r="V54" s="19">
        <v>22671</v>
      </c>
      <c r="W54" s="20"/>
      <c r="Y54" s="84" t="s">
        <v>64</v>
      </c>
      <c r="Z54" s="84"/>
      <c r="AA54" s="84"/>
      <c r="AB54" s="84"/>
      <c r="AC54" s="14" t="s">
        <v>5</v>
      </c>
      <c r="AD54" s="19">
        <v>-25112.94</v>
      </c>
      <c r="AE54" s="23">
        <v>-6872.92</v>
      </c>
      <c r="AG54" s="84" t="s">
        <v>64</v>
      </c>
      <c r="AH54" s="84"/>
      <c r="AI54" s="84"/>
      <c r="AJ54" s="84"/>
      <c r="AK54" s="14" t="s">
        <v>5</v>
      </c>
      <c r="AL54" s="19">
        <v>-21635.29</v>
      </c>
      <c r="AM54" s="23">
        <v>-2731.36</v>
      </c>
      <c r="AN54" s="73" t="s">
        <v>56</v>
      </c>
      <c r="AO54" s="73"/>
      <c r="AP54" s="73"/>
      <c r="AQ54" s="73"/>
      <c r="AR54" s="73"/>
      <c r="AS54" s="73"/>
    </row>
    <row r="55" spans="1:46" ht="17" thickBot="1" x14ac:dyDescent="0.4">
      <c r="A55" s="12" t="s">
        <v>57</v>
      </c>
      <c r="B55" s="13">
        <v>42917</v>
      </c>
      <c r="C55" s="13">
        <v>43281</v>
      </c>
      <c r="D55" s="12" t="s">
        <v>58</v>
      </c>
      <c r="E55" s="85" t="s">
        <v>59</v>
      </c>
      <c r="F55" s="85"/>
      <c r="G55" s="85"/>
      <c r="I55" s="21" t="s">
        <v>63</v>
      </c>
      <c r="J55" s="22">
        <v>26686.31</v>
      </c>
      <c r="K55" s="22">
        <v>31001.94</v>
      </c>
      <c r="L55" s="21"/>
      <c r="M55" s="14" t="s">
        <v>5</v>
      </c>
      <c r="N55" s="19">
        <v>-19416.37</v>
      </c>
      <c r="O55" s="23">
        <v>4315.63</v>
      </c>
      <c r="Q55" s="21" t="s">
        <v>63</v>
      </c>
      <c r="R55" s="22">
        <v>31001.94</v>
      </c>
      <c r="S55" s="22">
        <v>40371.75</v>
      </c>
      <c r="T55" s="21"/>
      <c r="U55" s="14" t="s">
        <v>5</v>
      </c>
      <c r="V55" s="19">
        <v>-13301.19</v>
      </c>
      <c r="W55" s="23">
        <v>9369.81</v>
      </c>
      <c r="Y55" s="79"/>
      <c r="Z55" s="79"/>
      <c r="AA55" s="79"/>
      <c r="AB55" s="79"/>
      <c r="AC55" s="14" t="s">
        <v>65</v>
      </c>
      <c r="AD55" s="17"/>
      <c r="AE55" s="15">
        <v>33498.83</v>
      </c>
      <c r="AG55" s="79"/>
      <c r="AH55" s="79"/>
      <c r="AI55" s="79"/>
      <c r="AJ55" s="79"/>
      <c r="AK55" s="14" t="s">
        <v>65</v>
      </c>
      <c r="AL55" s="17"/>
      <c r="AM55" s="15">
        <v>30767.47</v>
      </c>
      <c r="AN55" s="24"/>
      <c r="AO55" s="62">
        <v>27639.89</v>
      </c>
      <c r="AP55" s="62">
        <v>-18085.07</v>
      </c>
      <c r="AQ55" s="62">
        <v>9554.82</v>
      </c>
      <c r="AR55" s="62">
        <v>-17330.55</v>
      </c>
      <c r="AS55" s="62">
        <v>26885.37</v>
      </c>
    </row>
    <row r="56" spans="1:46" ht="30" thickTop="1" thickBot="1" x14ac:dyDescent="0.4">
      <c r="A56" s="14" t="s">
        <v>60</v>
      </c>
      <c r="B56" s="15">
        <v>16993.07</v>
      </c>
      <c r="C56" s="15">
        <v>26686.31</v>
      </c>
      <c r="D56" s="16">
        <v>43281</v>
      </c>
      <c r="E56" s="14" t="s">
        <v>61</v>
      </c>
      <c r="F56" s="17"/>
      <c r="G56" s="15">
        <v>16993.07</v>
      </c>
      <c r="I56" s="84" t="s">
        <v>64</v>
      </c>
      <c r="J56" s="84"/>
      <c r="K56" s="84"/>
      <c r="L56" s="84"/>
      <c r="M56" s="14" t="s">
        <v>65</v>
      </c>
      <c r="N56" s="17"/>
      <c r="O56" s="15">
        <v>40371.75</v>
      </c>
      <c r="Q56" s="84" t="s">
        <v>64</v>
      </c>
      <c r="R56" s="84"/>
      <c r="S56" s="84"/>
      <c r="T56" s="84"/>
      <c r="U56" s="14" t="s">
        <v>65</v>
      </c>
      <c r="V56" s="17"/>
      <c r="W56" s="15">
        <v>40371.75</v>
      </c>
      <c r="AN56" s="60" t="s">
        <v>57</v>
      </c>
      <c r="AO56" s="63">
        <v>44743</v>
      </c>
      <c r="AP56" s="63">
        <v>45107</v>
      </c>
      <c r="AQ56" s="61" t="s">
        <v>58</v>
      </c>
      <c r="AR56" s="73" t="s">
        <v>59</v>
      </c>
      <c r="AS56" s="73"/>
      <c r="AT56" s="73"/>
    </row>
    <row r="57" spans="1:46" ht="29.5" thickBot="1" x14ac:dyDescent="0.4">
      <c r="A57" s="14" t="s">
        <v>62</v>
      </c>
      <c r="B57" s="18" t="s">
        <v>10</v>
      </c>
      <c r="C57" s="18" t="s">
        <v>10</v>
      </c>
      <c r="D57" s="16">
        <v>43281</v>
      </c>
      <c r="E57" s="14" t="s">
        <v>4</v>
      </c>
      <c r="F57" s="19">
        <v>29470</v>
      </c>
      <c r="G57" s="20"/>
      <c r="AN57" s="24" t="s">
        <v>60</v>
      </c>
      <c r="AO57" s="62">
        <v>28509.73</v>
      </c>
      <c r="AP57" s="62">
        <v>38064.550000000003</v>
      </c>
      <c r="AQ57" s="64">
        <v>45016</v>
      </c>
      <c r="AR57" s="24" t="s">
        <v>61</v>
      </c>
      <c r="AS57" s="65"/>
      <c r="AT57" s="62">
        <v>28509.73</v>
      </c>
    </row>
    <row r="58" spans="1:46" ht="15" thickBot="1" x14ac:dyDescent="0.4">
      <c r="A58" s="21" t="s">
        <v>63</v>
      </c>
      <c r="B58" s="22">
        <v>16993.07</v>
      </c>
      <c r="C58" s="22">
        <v>26686.31</v>
      </c>
      <c r="D58" s="21"/>
      <c r="E58" s="14" t="s">
        <v>5</v>
      </c>
      <c r="F58" s="19">
        <v>-19776.759999999998</v>
      </c>
      <c r="G58" s="23">
        <v>9693.24</v>
      </c>
      <c r="AN58" s="24" t="s">
        <v>63</v>
      </c>
      <c r="AO58" s="62">
        <v>28509.73</v>
      </c>
      <c r="AP58" s="62">
        <v>38064.550000000003</v>
      </c>
      <c r="AQ58" s="24"/>
      <c r="AR58" s="24" t="s">
        <v>4</v>
      </c>
      <c r="AS58" s="66">
        <v>27639.89</v>
      </c>
      <c r="AT58" s="24"/>
    </row>
    <row r="59" spans="1:46" x14ac:dyDescent="0.35">
      <c r="A59" s="84" t="s">
        <v>64</v>
      </c>
      <c r="B59" s="84"/>
      <c r="C59" s="84"/>
      <c r="D59" s="84"/>
      <c r="E59" s="14" t="s">
        <v>65</v>
      </c>
      <c r="F59" s="17"/>
      <c r="G59" s="15">
        <v>26686.31</v>
      </c>
      <c r="AN59" s="78" t="s">
        <v>64</v>
      </c>
      <c r="AO59" s="78"/>
      <c r="AP59" s="78"/>
      <c r="AQ59" s="78"/>
      <c r="AR59" s="24" t="s">
        <v>5</v>
      </c>
      <c r="AS59" s="66">
        <v>-18085.07</v>
      </c>
      <c r="AT59" s="62">
        <v>9554.82</v>
      </c>
    </row>
    <row r="60" spans="1:46" x14ac:dyDescent="0.35">
      <c r="AN60" s="75"/>
      <c r="AO60" s="75"/>
      <c r="AP60" s="75"/>
      <c r="AQ60" s="75"/>
      <c r="AR60" s="24" t="s">
        <v>65</v>
      </c>
      <c r="AS60" s="65"/>
      <c r="AT60" s="62">
        <v>38064.550000000003</v>
      </c>
    </row>
    <row r="61" spans="1:46" x14ac:dyDescent="0.35">
      <c r="AN61" s="77" t="s">
        <v>129</v>
      </c>
      <c r="AO61" s="77"/>
      <c r="AP61" s="77"/>
      <c r="AQ61" s="77"/>
      <c r="AR61" s="77"/>
      <c r="AS61" s="77"/>
      <c r="AT61" s="77"/>
    </row>
    <row r="62" spans="1:46" x14ac:dyDescent="0.35">
      <c r="AN62" s="75"/>
      <c r="AO62" s="75"/>
      <c r="AP62" s="75"/>
      <c r="AQ62" s="75"/>
      <c r="AR62" s="75"/>
      <c r="AS62" s="75"/>
      <c r="AT62" s="75"/>
    </row>
    <row r="63" spans="1:46" x14ac:dyDescent="0.35">
      <c r="AN63" s="77" t="s">
        <v>130</v>
      </c>
      <c r="AO63" s="77"/>
      <c r="AP63" s="77"/>
      <c r="AQ63" s="77"/>
      <c r="AR63" s="77"/>
      <c r="AS63" s="77"/>
      <c r="AT63" s="77"/>
    </row>
  </sheetData>
  <mergeCells count="43">
    <mergeCell ref="A59:D59"/>
    <mergeCell ref="A1:G1"/>
    <mergeCell ref="A2:G2"/>
    <mergeCell ref="A3:G4"/>
    <mergeCell ref="A53:F53"/>
    <mergeCell ref="E55:G55"/>
    <mergeCell ref="Q56:T56"/>
    <mergeCell ref="I1:O1"/>
    <mergeCell ref="I2:O2"/>
    <mergeCell ref="I3:O4"/>
    <mergeCell ref="I50:N50"/>
    <mergeCell ref="M52:O52"/>
    <mergeCell ref="I56:L56"/>
    <mergeCell ref="Q1:W1"/>
    <mergeCell ref="Q2:W2"/>
    <mergeCell ref="Q3:W4"/>
    <mergeCell ref="Q50:V50"/>
    <mergeCell ref="U52:W52"/>
    <mergeCell ref="Y55:AB55"/>
    <mergeCell ref="AG55:AJ55"/>
    <mergeCell ref="AG1:AM1"/>
    <mergeCell ref="AG2:AM2"/>
    <mergeCell ref="AG3:AM4"/>
    <mergeCell ref="AG49:AL49"/>
    <mergeCell ref="AG54:AJ54"/>
    <mergeCell ref="AK51:AM51"/>
    <mergeCell ref="Y1:AE1"/>
    <mergeCell ref="Y2:AE2"/>
    <mergeCell ref="Y3:AE4"/>
    <mergeCell ref="Y49:AD49"/>
    <mergeCell ref="AC51:AE51"/>
    <mergeCell ref="Y54:AB54"/>
    <mergeCell ref="AN60:AQ60"/>
    <mergeCell ref="AN61:AT61"/>
    <mergeCell ref="AN62:AT62"/>
    <mergeCell ref="AN63:AT63"/>
    <mergeCell ref="AN59:AQ59"/>
    <mergeCell ref="AR56:AT56"/>
    <mergeCell ref="AN1:AT1"/>
    <mergeCell ref="AN2:AT2"/>
    <mergeCell ref="AN3:AT4"/>
    <mergeCell ref="AN5:AT5"/>
    <mergeCell ref="AN54:AS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5EDE-F716-49DC-8AE6-6F7D75F2358E}">
  <dimension ref="A1:AJ71"/>
  <sheetViews>
    <sheetView tabSelected="1" zoomScale="75" zoomScaleNormal="7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5" x14ac:dyDescent="0.35"/>
  <cols>
    <col min="1" max="1" width="45.26953125" customWidth="1"/>
    <col min="2" max="2" width="7.36328125" customWidth="1"/>
    <col min="3" max="3" width="13.36328125" bestFit="1" customWidth="1"/>
    <col min="4" max="4" width="14" bestFit="1" customWidth="1"/>
    <col min="5" max="5" width="12.54296875" bestFit="1" customWidth="1"/>
    <col min="6" max="6" width="5" customWidth="1"/>
    <col min="7" max="7" width="4.81640625" customWidth="1"/>
    <col min="8" max="8" width="5" customWidth="1"/>
    <col min="9" max="11" width="13.7265625" customWidth="1"/>
    <col min="12" max="12" width="4.1796875" customWidth="1"/>
    <col min="13" max="13" width="3.81640625" customWidth="1"/>
    <col min="14" max="14" width="13.36328125" bestFit="1" customWidth="1"/>
    <col min="15" max="15" width="14" bestFit="1" customWidth="1"/>
    <col min="16" max="16" width="13.54296875" bestFit="1" customWidth="1"/>
    <col min="17" max="17" width="3.1796875" customWidth="1"/>
    <col min="18" max="18" width="12.54296875" bestFit="1" customWidth="1"/>
    <col min="19" max="19" width="14" bestFit="1" customWidth="1"/>
    <col min="20" max="20" width="13.36328125" bestFit="1" customWidth="1"/>
    <col min="21" max="21" width="3.7265625" customWidth="1"/>
    <col min="22" max="22" width="12.54296875" bestFit="1" customWidth="1"/>
    <col min="23" max="23" width="14" bestFit="1" customWidth="1"/>
    <col min="24" max="24" width="13.36328125" bestFit="1" customWidth="1"/>
    <col min="25" max="25" width="3.26953125" customWidth="1"/>
    <col min="26" max="26" width="12.81640625" bestFit="1" customWidth="1"/>
    <col min="27" max="27" width="14" bestFit="1" customWidth="1"/>
    <col min="28" max="28" width="13.36328125" bestFit="1" customWidth="1"/>
    <col min="29" max="29" width="3" customWidth="1"/>
    <col min="30" max="30" width="12.54296875" bestFit="1" customWidth="1"/>
    <col min="31" max="31" width="14" bestFit="1" customWidth="1"/>
    <col min="32" max="32" width="13.36328125" bestFit="1" customWidth="1"/>
    <col min="33" max="33" width="2.81640625" customWidth="1"/>
    <col min="34" max="34" width="12.54296875" bestFit="1" customWidth="1"/>
    <col min="35" max="35" width="13.54296875" bestFit="1" customWidth="1"/>
    <col min="36" max="36" width="13.36328125" bestFit="1" customWidth="1"/>
  </cols>
  <sheetData>
    <row r="1" spans="1:36" ht="16.5" x14ac:dyDescent="0.45">
      <c r="A1" s="30" t="s">
        <v>143</v>
      </c>
      <c r="B1" s="30"/>
      <c r="C1" s="30"/>
      <c r="D1" s="30"/>
      <c r="E1" s="30"/>
      <c r="F1" s="30"/>
      <c r="G1" s="30"/>
      <c r="H1" s="51"/>
      <c r="I1" s="30"/>
      <c r="J1" s="30"/>
      <c r="K1" s="30"/>
      <c r="L1" s="30"/>
      <c r="M1" s="33"/>
    </row>
    <row r="2" spans="1:36" ht="16.5" x14ac:dyDescent="0.45">
      <c r="A2" s="30" t="s">
        <v>144</v>
      </c>
      <c r="B2" s="30"/>
      <c r="C2" s="30"/>
      <c r="D2" s="30"/>
      <c r="E2" s="30"/>
      <c r="F2" s="30"/>
      <c r="G2" s="30"/>
      <c r="H2" s="51"/>
      <c r="I2" s="30"/>
      <c r="J2" s="30"/>
      <c r="K2" s="30"/>
      <c r="L2" s="30"/>
      <c r="M2" s="33"/>
    </row>
    <row r="3" spans="1:36" x14ac:dyDescent="0.35">
      <c r="A3" s="29"/>
      <c r="B3" s="29"/>
      <c r="C3" s="88" t="s">
        <v>103</v>
      </c>
      <c r="D3" s="88"/>
      <c r="E3" s="88"/>
      <c r="F3" s="29"/>
      <c r="G3" s="29"/>
      <c r="H3" s="52"/>
      <c r="I3" s="88" t="s">
        <v>103</v>
      </c>
      <c r="J3" s="88"/>
      <c r="K3" s="88"/>
      <c r="L3" s="29"/>
      <c r="M3" s="33"/>
      <c r="N3" s="87" t="s">
        <v>103</v>
      </c>
      <c r="O3" s="87"/>
      <c r="P3" s="87"/>
      <c r="V3" s="87" t="s">
        <v>105</v>
      </c>
      <c r="W3" s="87"/>
      <c r="X3" s="87"/>
      <c r="Z3" s="87" t="s">
        <v>104</v>
      </c>
      <c r="AA3" s="87"/>
      <c r="AB3" s="87"/>
      <c r="AD3" s="87" t="s">
        <v>106</v>
      </c>
      <c r="AE3" s="87"/>
      <c r="AF3" s="87"/>
      <c r="AH3" s="87" t="s">
        <v>106</v>
      </c>
      <c r="AI3" s="87"/>
      <c r="AJ3" s="87"/>
    </row>
    <row r="4" spans="1:36" s="24" customFormat="1" ht="15.75" customHeight="1" thickBot="1" x14ac:dyDescent="0.4">
      <c r="C4" s="89" t="s">
        <v>132</v>
      </c>
      <c r="D4" s="89"/>
      <c r="E4" s="89"/>
      <c r="H4" s="53"/>
      <c r="I4" s="89" t="s">
        <v>121</v>
      </c>
      <c r="J4" s="89"/>
      <c r="K4" s="89"/>
      <c r="M4" s="33"/>
      <c r="N4" s="86" t="s">
        <v>101</v>
      </c>
      <c r="O4" s="86"/>
      <c r="P4" s="86"/>
      <c r="Q4"/>
      <c r="R4" s="86" t="s">
        <v>96</v>
      </c>
      <c r="S4" s="86"/>
      <c r="T4" s="86"/>
      <c r="U4"/>
      <c r="V4" s="86" t="s">
        <v>86</v>
      </c>
      <c r="W4" s="86"/>
      <c r="X4" s="86"/>
      <c r="Y4"/>
      <c r="Z4" s="86" t="s">
        <v>67</v>
      </c>
      <c r="AA4" s="86"/>
      <c r="AB4" s="86"/>
      <c r="AC4"/>
      <c r="AD4" s="86" t="s">
        <v>83</v>
      </c>
      <c r="AE4" s="86"/>
      <c r="AF4" s="86"/>
      <c r="AG4"/>
      <c r="AH4" s="86" t="s">
        <v>2</v>
      </c>
      <c r="AI4" s="86"/>
      <c r="AJ4" s="86"/>
    </row>
    <row r="5" spans="1:36" ht="15" thickBot="1" x14ac:dyDescent="0.4">
      <c r="A5" s="1" t="s">
        <v>3</v>
      </c>
      <c r="B5" s="42"/>
      <c r="C5" s="42"/>
      <c r="D5" s="42"/>
      <c r="E5" s="42"/>
      <c r="F5" s="42"/>
      <c r="G5" s="42"/>
      <c r="H5" s="54"/>
      <c r="I5" s="1" t="s">
        <v>4</v>
      </c>
      <c r="J5" s="1" t="s">
        <v>5</v>
      </c>
      <c r="K5" s="1" t="s">
        <v>7</v>
      </c>
      <c r="L5" s="42"/>
      <c r="M5" s="33"/>
      <c r="N5" s="1" t="s">
        <v>4</v>
      </c>
      <c r="O5" s="1" t="s">
        <v>5</v>
      </c>
      <c r="P5" s="1" t="s">
        <v>7</v>
      </c>
      <c r="R5" s="1" t="s">
        <v>102</v>
      </c>
      <c r="S5" s="1" t="s">
        <v>7</v>
      </c>
      <c r="T5" s="1" t="s">
        <v>8</v>
      </c>
      <c r="V5" s="1" t="s">
        <v>99</v>
      </c>
      <c r="W5" s="1" t="s">
        <v>7</v>
      </c>
      <c r="X5" s="1" t="s">
        <v>8</v>
      </c>
      <c r="Z5" s="1" t="s">
        <v>100</v>
      </c>
      <c r="AA5" s="1" t="s">
        <v>7</v>
      </c>
      <c r="AB5" s="1" t="s">
        <v>8</v>
      </c>
      <c r="AD5" s="1" t="s">
        <v>99</v>
      </c>
      <c r="AE5" s="1" t="s">
        <v>7</v>
      </c>
      <c r="AF5" s="1" t="s">
        <v>8</v>
      </c>
      <c r="AH5" s="1" t="s">
        <v>99</v>
      </c>
      <c r="AI5" s="1" t="s">
        <v>7</v>
      </c>
      <c r="AJ5" s="1" t="s">
        <v>8</v>
      </c>
    </row>
    <row r="6" spans="1:36" ht="17.5" thickTop="1" thickBot="1" x14ac:dyDescent="0.4">
      <c r="A6" s="36" t="s">
        <v>139</v>
      </c>
      <c r="B6" s="43"/>
      <c r="C6" s="4">
        <f>16*320</f>
        <v>5120</v>
      </c>
      <c r="D6" s="5"/>
      <c r="E6" s="4">
        <f>+C6+D6</f>
        <v>5120</v>
      </c>
      <c r="F6" s="43"/>
      <c r="G6" s="43"/>
      <c r="H6" s="55"/>
      <c r="I6" s="4">
        <f>16*200</f>
        <v>3200</v>
      </c>
      <c r="J6" s="5"/>
      <c r="K6" s="4">
        <f>+I6+J6</f>
        <v>3200</v>
      </c>
      <c r="L6" s="43"/>
      <c r="M6" s="33"/>
      <c r="N6" s="4">
        <f>16*150</f>
        <v>2400</v>
      </c>
      <c r="O6" s="5"/>
      <c r="P6" s="4">
        <f>+N6+O6</f>
        <v>2400</v>
      </c>
      <c r="R6" s="4">
        <v>800</v>
      </c>
      <c r="S6" s="4">
        <v>750</v>
      </c>
      <c r="T6" s="4">
        <v>50</v>
      </c>
      <c r="V6" s="4">
        <v>750</v>
      </c>
      <c r="W6" s="4">
        <v>750</v>
      </c>
      <c r="X6" s="5" t="s">
        <v>10</v>
      </c>
      <c r="Z6" s="4">
        <v>3150</v>
      </c>
      <c r="AA6" s="4">
        <v>3150</v>
      </c>
      <c r="AB6" s="5" t="s">
        <v>10</v>
      </c>
      <c r="AD6" s="4">
        <v>4650</v>
      </c>
      <c r="AE6" s="4">
        <v>4650</v>
      </c>
      <c r="AF6" s="5"/>
      <c r="AH6" s="4">
        <v>4650</v>
      </c>
      <c r="AI6" s="4">
        <v>4650</v>
      </c>
      <c r="AJ6" s="5"/>
    </row>
    <row r="7" spans="1:36" ht="17" thickBot="1" x14ac:dyDescent="0.4">
      <c r="A7" s="31" t="s">
        <v>140</v>
      </c>
      <c r="B7" s="44"/>
      <c r="C7" s="7">
        <f>6*270</f>
        <v>1620</v>
      </c>
      <c r="D7" s="8"/>
      <c r="E7" s="7">
        <f>+C7+D7</f>
        <v>1620</v>
      </c>
      <c r="F7" s="44"/>
      <c r="G7" s="44"/>
      <c r="H7" s="55"/>
      <c r="I7" s="7">
        <f>6*200</f>
        <v>1200</v>
      </c>
      <c r="J7" s="8"/>
      <c r="K7" s="7">
        <f>+I7+J7</f>
        <v>1200</v>
      </c>
      <c r="L7" s="44"/>
      <c r="M7" s="33"/>
      <c r="N7" s="7">
        <f>6*150</f>
        <v>900</v>
      </c>
      <c r="O7" s="8"/>
      <c r="P7" s="7">
        <f>+N7+O7</f>
        <v>900</v>
      </c>
      <c r="R7" s="7">
        <v>250</v>
      </c>
      <c r="S7" s="7">
        <v>250</v>
      </c>
      <c r="T7" s="8" t="s">
        <v>10</v>
      </c>
      <c r="V7" s="7">
        <v>250</v>
      </c>
      <c r="W7" s="7">
        <v>250</v>
      </c>
      <c r="X7" s="8" t="s">
        <v>10</v>
      </c>
      <c r="Z7" s="7">
        <v>925</v>
      </c>
      <c r="AA7" s="7">
        <v>925</v>
      </c>
      <c r="AB7" s="8" t="s">
        <v>10</v>
      </c>
      <c r="AD7" s="7">
        <v>1425</v>
      </c>
      <c r="AE7" s="7">
        <v>1425</v>
      </c>
      <c r="AF7" s="8"/>
      <c r="AH7" s="7">
        <v>1425</v>
      </c>
      <c r="AI7" s="7">
        <v>1425</v>
      </c>
      <c r="AJ7" s="8"/>
    </row>
    <row r="8" spans="1:36" ht="17" thickBot="1" x14ac:dyDescent="0.4">
      <c r="A8" s="36" t="s">
        <v>141</v>
      </c>
      <c r="B8" s="43"/>
      <c r="C8" s="4">
        <f>4*270</f>
        <v>1080</v>
      </c>
      <c r="D8" s="5"/>
      <c r="E8" s="4">
        <f>+C8+D8</f>
        <v>1080</v>
      </c>
      <c r="F8" s="43"/>
      <c r="G8" s="43"/>
      <c r="H8" s="55"/>
      <c r="I8" s="4">
        <f>4*200</f>
        <v>800</v>
      </c>
      <c r="J8" s="5"/>
      <c r="K8" s="4">
        <f>+I8+J8</f>
        <v>800</v>
      </c>
      <c r="L8" s="43"/>
      <c r="M8" s="33"/>
      <c r="N8" s="4">
        <f>4*150</f>
        <v>600</v>
      </c>
      <c r="O8" s="5"/>
      <c r="P8" s="4">
        <f>+N8+O8</f>
        <v>600</v>
      </c>
      <c r="R8" s="4">
        <v>200</v>
      </c>
      <c r="S8" s="4">
        <v>200</v>
      </c>
      <c r="T8" s="5" t="s">
        <v>10</v>
      </c>
      <c r="V8" s="4">
        <v>200</v>
      </c>
      <c r="W8" s="4">
        <v>200</v>
      </c>
      <c r="X8" s="5" t="s">
        <v>10</v>
      </c>
      <c r="Z8" s="4">
        <v>640</v>
      </c>
      <c r="AA8" s="4">
        <v>640</v>
      </c>
      <c r="AB8" s="5" t="s">
        <v>10</v>
      </c>
      <c r="AD8" s="4">
        <v>1040</v>
      </c>
      <c r="AE8" s="4">
        <v>1040</v>
      </c>
      <c r="AF8" s="5"/>
      <c r="AH8" s="4">
        <v>1040</v>
      </c>
      <c r="AI8" s="4">
        <v>1040</v>
      </c>
      <c r="AJ8" s="5"/>
    </row>
    <row r="9" spans="1:36" ht="17" thickBot="1" x14ac:dyDescent="0.4">
      <c r="A9" s="31" t="s">
        <v>142</v>
      </c>
      <c r="B9" s="44"/>
      <c r="C9" s="7">
        <v>220</v>
      </c>
      <c r="D9" s="8"/>
      <c r="E9" s="7">
        <f>+C9+D9</f>
        <v>220</v>
      </c>
      <c r="F9" s="44"/>
      <c r="G9" s="44"/>
      <c r="H9" s="55"/>
      <c r="I9" s="7">
        <v>200</v>
      </c>
      <c r="J9" s="8"/>
      <c r="K9" s="7">
        <f>+I9+J9</f>
        <v>200</v>
      </c>
      <c r="L9" s="44"/>
      <c r="M9" s="33"/>
      <c r="N9" s="7">
        <v>150</v>
      </c>
      <c r="O9" s="8"/>
      <c r="P9" s="7">
        <f>+N9+O9</f>
        <v>150</v>
      </c>
      <c r="R9" s="7"/>
      <c r="S9" s="7"/>
      <c r="T9" s="8"/>
      <c r="V9" s="7"/>
      <c r="W9" s="7"/>
      <c r="X9" s="8"/>
      <c r="Z9" s="7"/>
      <c r="AA9" s="7"/>
      <c r="AB9" s="8"/>
      <c r="AD9" s="7"/>
      <c r="AE9" s="7"/>
      <c r="AF9" s="8"/>
      <c r="AH9" s="7"/>
      <c r="AI9" s="7"/>
      <c r="AJ9" s="8"/>
    </row>
    <row r="10" spans="1:36" ht="17" thickBot="1" x14ac:dyDescent="0.4">
      <c r="A10" s="9" t="s">
        <v>13</v>
      </c>
      <c r="B10" s="45"/>
      <c r="C10" s="10">
        <f>SUM(C6:C9)</f>
        <v>8040</v>
      </c>
      <c r="D10" s="10">
        <f t="shared" ref="D10:E10" si="0">SUM(D6:D9)</f>
        <v>0</v>
      </c>
      <c r="E10" s="10">
        <f t="shared" si="0"/>
        <v>8040</v>
      </c>
      <c r="F10" s="45"/>
      <c r="G10" s="45"/>
      <c r="H10" s="55"/>
      <c r="I10" s="10">
        <f>SUM(I6:I9)</f>
        <v>5400</v>
      </c>
      <c r="J10" s="10">
        <f t="shared" ref="J10:K10" si="1">SUM(J6:J9)</f>
        <v>0</v>
      </c>
      <c r="K10" s="10">
        <f t="shared" si="1"/>
        <v>5400</v>
      </c>
      <c r="L10" s="45"/>
      <c r="M10" s="33"/>
      <c r="N10" s="10">
        <f>SUM(N6:N9)</f>
        <v>4050</v>
      </c>
      <c r="O10" s="10">
        <f t="shared" ref="O10:P10" si="2">SUM(O6:O9)</f>
        <v>0</v>
      </c>
      <c r="P10" s="10">
        <f t="shared" si="2"/>
        <v>4050</v>
      </c>
      <c r="R10" s="10">
        <f t="shared" ref="R10:T10" si="3">SUM(R6:R9)</f>
        <v>1250</v>
      </c>
      <c r="S10" s="10">
        <f t="shared" si="3"/>
        <v>1200</v>
      </c>
      <c r="T10" s="10">
        <f t="shared" si="3"/>
        <v>50</v>
      </c>
      <c r="V10" s="10">
        <v>1200</v>
      </c>
      <c r="W10" s="10">
        <v>1200</v>
      </c>
      <c r="X10" s="11" t="s">
        <v>10</v>
      </c>
      <c r="Z10" s="10">
        <v>4715</v>
      </c>
      <c r="AA10" s="10">
        <v>4715</v>
      </c>
      <c r="AB10" s="11" t="s">
        <v>10</v>
      </c>
      <c r="AD10" s="10">
        <v>7115</v>
      </c>
      <c r="AE10" s="10">
        <v>7115</v>
      </c>
      <c r="AF10" s="11"/>
      <c r="AH10" s="10">
        <v>7115</v>
      </c>
      <c r="AI10" s="10">
        <v>7115</v>
      </c>
      <c r="AJ10" s="11"/>
    </row>
    <row r="11" spans="1:36" ht="15" thickBot="1" x14ac:dyDescent="0.4">
      <c r="A11" s="1" t="s">
        <v>42</v>
      </c>
      <c r="B11" s="42"/>
      <c r="C11" s="1"/>
      <c r="D11" s="1"/>
      <c r="E11" s="1"/>
      <c r="F11" s="42"/>
      <c r="G11" s="42"/>
      <c r="H11" s="54"/>
      <c r="I11" s="1"/>
      <c r="J11" s="1"/>
      <c r="K11" s="1"/>
      <c r="L11" s="42"/>
      <c r="M11" s="33"/>
      <c r="N11" s="1"/>
      <c r="O11" s="1"/>
      <c r="P11" s="1"/>
      <c r="R11" s="1"/>
      <c r="S11" s="1"/>
      <c r="T11" s="1"/>
      <c r="V11" s="1"/>
      <c r="W11" s="1"/>
      <c r="X11" s="1"/>
      <c r="Z11" s="1"/>
      <c r="AA11" s="1"/>
      <c r="AB11" s="1"/>
      <c r="AD11" s="1"/>
      <c r="AE11" s="1"/>
      <c r="AF11" s="1"/>
      <c r="AH11" s="1"/>
      <c r="AI11" s="1"/>
      <c r="AJ11" s="1"/>
    </row>
    <row r="12" spans="1:36" ht="17.5" thickTop="1" thickBot="1" x14ac:dyDescent="0.4">
      <c r="A12" s="36" t="s">
        <v>109</v>
      </c>
      <c r="B12" s="43"/>
      <c r="C12" s="25">
        <v>0</v>
      </c>
      <c r="D12" s="25"/>
      <c r="E12" s="25">
        <f>+C12-D12</f>
        <v>0</v>
      </c>
      <c r="F12" s="43"/>
      <c r="G12" s="43"/>
      <c r="H12" s="55"/>
      <c r="I12" s="25">
        <v>0</v>
      </c>
      <c r="J12" s="25"/>
      <c r="K12" s="25">
        <f>+I12-J12</f>
        <v>0</v>
      </c>
      <c r="L12" s="43"/>
      <c r="M12" s="33"/>
      <c r="N12" s="25">
        <v>0</v>
      </c>
      <c r="O12" s="25"/>
      <c r="P12" s="25">
        <f>+N12-O12</f>
        <v>0</v>
      </c>
      <c r="R12" s="25">
        <v>200</v>
      </c>
      <c r="S12" s="25"/>
      <c r="T12" s="25">
        <f>+R12-S12</f>
        <v>200</v>
      </c>
      <c r="V12" s="25"/>
      <c r="W12" s="25"/>
      <c r="X12" s="25"/>
      <c r="Z12" s="25"/>
      <c r="AA12" s="25"/>
      <c r="AB12" s="25"/>
      <c r="AD12" s="25"/>
      <c r="AE12" s="25"/>
      <c r="AF12" s="25"/>
      <c r="AH12" s="4"/>
      <c r="AI12" s="4"/>
      <c r="AJ12" s="5"/>
    </row>
    <row r="13" spans="1:36" ht="17" thickBot="1" x14ac:dyDescent="0.4">
      <c r="A13" s="31" t="s">
        <v>118</v>
      </c>
      <c r="B13" s="44"/>
      <c r="C13" s="7">
        <v>500</v>
      </c>
      <c r="D13" s="7">
        <f>-C13</f>
        <v>-500</v>
      </c>
      <c r="E13" s="27">
        <f t="shared" ref="E13" si="4">+C13+D13</f>
        <v>0</v>
      </c>
      <c r="F13" s="44"/>
      <c r="G13" s="44"/>
      <c r="H13" s="55"/>
      <c r="I13" s="7">
        <v>500</v>
      </c>
      <c r="J13" s="7">
        <f>-I13</f>
        <v>-500</v>
      </c>
      <c r="K13" s="27">
        <f t="shared" ref="K13" si="5">+I13+J13</f>
        <v>0</v>
      </c>
      <c r="L13" s="44"/>
      <c r="M13" s="33"/>
      <c r="N13" s="7">
        <v>500</v>
      </c>
      <c r="O13" s="7">
        <f>-N13</f>
        <v>-500</v>
      </c>
      <c r="P13" s="27">
        <f t="shared" ref="P13" si="6">+N13+O13</f>
        <v>0</v>
      </c>
      <c r="R13" s="7"/>
      <c r="S13" s="7"/>
      <c r="T13" s="8"/>
      <c r="V13" s="7"/>
      <c r="W13" s="7"/>
      <c r="X13" s="8"/>
      <c r="Z13" s="7"/>
      <c r="AA13" s="7"/>
      <c r="AB13" s="8"/>
      <c r="AD13" s="7"/>
      <c r="AE13" s="7"/>
      <c r="AF13" s="8"/>
      <c r="AH13" s="7"/>
      <c r="AI13" s="7"/>
      <c r="AJ13" s="8"/>
    </row>
    <row r="14" spans="1:36" ht="17" thickBot="1" x14ac:dyDescent="0.4">
      <c r="A14" s="6"/>
      <c r="B14" s="41"/>
      <c r="C14" s="27"/>
      <c r="D14" s="27"/>
      <c r="E14" s="27"/>
      <c r="F14" s="41"/>
      <c r="G14" s="41"/>
      <c r="H14" s="56"/>
      <c r="I14" s="27"/>
      <c r="J14" s="27"/>
      <c r="K14" s="27"/>
      <c r="L14" s="41"/>
      <c r="M14" s="33"/>
      <c r="N14" s="27"/>
      <c r="O14" s="27"/>
      <c r="P14" s="27"/>
      <c r="R14" s="27"/>
      <c r="S14" s="27"/>
      <c r="T14" s="27">
        <f>+R14-S14</f>
        <v>0</v>
      </c>
      <c r="V14" s="27"/>
      <c r="W14" s="27"/>
      <c r="X14" s="27"/>
      <c r="Z14" s="27"/>
      <c r="AA14" s="27"/>
      <c r="AB14" s="27"/>
      <c r="AD14" s="27"/>
      <c r="AE14" s="27"/>
      <c r="AF14" s="27"/>
      <c r="AH14" s="7"/>
      <c r="AI14" s="7"/>
      <c r="AJ14" s="7"/>
    </row>
    <row r="15" spans="1:36" ht="17" thickBot="1" x14ac:dyDescent="0.4">
      <c r="A15" s="9" t="s">
        <v>46</v>
      </c>
      <c r="B15" s="45"/>
      <c r="C15" s="10">
        <f t="shared" ref="C15:D15" si="7">SUM(C12:C14)</f>
        <v>500</v>
      </c>
      <c r="D15" s="10">
        <f t="shared" si="7"/>
        <v>-500</v>
      </c>
      <c r="E15" s="10">
        <f>SUM(E12:E14)</f>
        <v>0</v>
      </c>
      <c r="F15" s="45"/>
      <c r="G15" s="45"/>
      <c r="H15" s="55"/>
      <c r="I15" s="10">
        <f t="shared" ref="I15:J15" si="8">SUM(I12:I14)</f>
        <v>500</v>
      </c>
      <c r="J15" s="10">
        <f t="shared" si="8"/>
        <v>-500</v>
      </c>
      <c r="K15" s="10">
        <f>SUM(K12:K14)</f>
        <v>0</v>
      </c>
      <c r="L15" s="45"/>
      <c r="M15" s="33"/>
      <c r="N15" s="10">
        <f t="shared" ref="N15:O15" si="9">SUM(N12:N14)</f>
        <v>500</v>
      </c>
      <c r="O15" s="10">
        <f t="shared" si="9"/>
        <v>-500</v>
      </c>
      <c r="P15" s="10">
        <f>SUM(P12:P14)</f>
        <v>0</v>
      </c>
      <c r="R15" s="10">
        <f t="shared" ref="R15" si="10">SUM(R12:R14)</f>
        <v>200</v>
      </c>
      <c r="S15" s="10">
        <f t="shared" ref="S15" si="11">SUM(S12:S14)</f>
        <v>0</v>
      </c>
      <c r="T15" s="10">
        <f>SUM(T12:T14)</f>
        <v>200</v>
      </c>
      <c r="V15" s="10"/>
      <c r="W15" s="10"/>
      <c r="X15" s="11"/>
      <c r="Z15" s="10"/>
      <c r="AA15" s="10"/>
      <c r="AB15" s="11"/>
      <c r="AD15" s="10"/>
      <c r="AE15" s="10"/>
      <c r="AF15" s="11"/>
      <c r="AH15" s="10"/>
      <c r="AI15" s="10"/>
      <c r="AJ15" s="11"/>
    </row>
    <row r="16" spans="1:36" ht="15" thickBot="1" x14ac:dyDescent="0.4">
      <c r="A16" s="1" t="s">
        <v>14</v>
      </c>
      <c r="B16" s="42"/>
      <c r="C16" s="1"/>
      <c r="D16" s="1"/>
      <c r="E16" s="1"/>
      <c r="F16" s="42"/>
      <c r="G16" s="42"/>
      <c r="H16" s="54"/>
      <c r="I16" s="1"/>
      <c r="J16" s="1"/>
      <c r="K16" s="1"/>
      <c r="L16" s="42"/>
      <c r="M16" s="33"/>
      <c r="N16" s="1"/>
      <c r="O16" s="1"/>
      <c r="P16" s="1"/>
      <c r="R16" s="1"/>
      <c r="S16" s="1"/>
      <c r="T16" s="1"/>
      <c r="V16" s="1"/>
      <c r="W16" s="1"/>
      <c r="X16" s="1"/>
      <c r="Z16" s="1"/>
      <c r="AA16" s="1"/>
      <c r="AB16" s="1"/>
      <c r="AD16" s="1"/>
      <c r="AE16" s="1"/>
      <c r="AF16" s="1"/>
      <c r="AH16" s="1"/>
      <c r="AI16" s="1"/>
      <c r="AJ16" s="1"/>
    </row>
    <row r="17" spans="1:36" ht="17.5" thickTop="1" thickBot="1" x14ac:dyDescent="0.4">
      <c r="A17" s="3" t="s">
        <v>15</v>
      </c>
      <c r="B17" s="46"/>
      <c r="C17" s="25"/>
      <c r="D17" s="25">
        <v>-20</v>
      </c>
      <c r="E17" s="25">
        <f t="shared" ref="E17:E29" si="12">+C17+D17</f>
        <v>-20</v>
      </c>
      <c r="F17" s="46"/>
      <c r="G17" s="46"/>
      <c r="H17" s="56"/>
      <c r="I17" s="25"/>
      <c r="J17" s="25">
        <v>-20</v>
      </c>
      <c r="K17" s="25">
        <f t="shared" ref="K17:K29" si="13">+I17+J17</f>
        <v>-20</v>
      </c>
      <c r="L17" s="46"/>
      <c r="M17" s="33"/>
      <c r="N17" s="25"/>
      <c r="O17" s="25">
        <v>-20</v>
      </c>
      <c r="P17" s="25">
        <f t="shared" ref="P17:P29" si="14">+N17+O17</f>
        <v>-20</v>
      </c>
      <c r="R17" s="25">
        <v>-10</v>
      </c>
      <c r="S17" s="4">
        <v>-10</v>
      </c>
      <c r="T17" s="4">
        <v>10</v>
      </c>
      <c r="V17" s="25" t="s">
        <v>10</v>
      </c>
      <c r="W17" s="25">
        <v>-10</v>
      </c>
      <c r="X17" s="25">
        <v>10</v>
      </c>
      <c r="Z17" s="25">
        <v>-10</v>
      </c>
      <c r="AA17" s="25">
        <v>-10</v>
      </c>
      <c r="AB17" s="25" t="s">
        <v>10</v>
      </c>
      <c r="AD17" s="25">
        <v>-10</v>
      </c>
      <c r="AE17" s="25">
        <v>-10</v>
      </c>
      <c r="AF17" s="25"/>
      <c r="AH17" s="4">
        <v>-10</v>
      </c>
      <c r="AI17" s="4">
        <v>-10</v>
      </c>
      <c r="AJ17" s="5"/>
    </row>
    <row r="18" spans="1:36" ht="17" thickBot="1" x14ac:dyDescent="0.4">
      <c r="A18" s="6" t="s">
        <v>16</v>
      </c>
      <c r="B18" s="41"/>
      <c r="C18" s="27"/>
      <c r="D18" s="27">
        <v>-100</v>
      </c>
      <c r="E18" s="27">
        <f t="shared" si="12"/>
        <v>-100</v>
      </c>
      <c r="F18" s="41"/>
      <c r="G18" s="41"/>
      <c r="H18" s="56"/>
      <c r="I18" s="27"/>
      <c r="J18" s="27">
        <v>-100</v>
      </c>
      <c r="K18" s="27">
        <f t="shared" si="13"/>
        <v>-100</v>
      </c>
      <c r="L18" s="41"/>
      <c r="M18" s="33"/>
      <c r="N18" s="27"/>
      <c r="O18" s="27">
        <v>-100</v>
      </c>
      <c r="P18" s="27">
        <f t="shared" si="14"/>
        <v>-100</v>
      </c>
      <c r="R18" s="27">
        <f>+S18</f>
        <v>-100</v>
      </c>
      <c r="S18" s="7">
        <v>-100</v>
      </c>
      <c r="T18" s="7">
        <v>100</v>
      </c>
      <c r="V18" s="27" t="s">
        <v>10</v>
      </c>
      <c r="W18" s="27">
        <v>-100</v>
      </c>
      <c r="X18" s="27">
        <v>100</v>
      </c>
      <c r="Z18" s="27" t="s">
        <v>10</v>
      </c>
      <c r="AA18" s="27">
        <v>-100</v>
      </c>
      <c r="AB18" s="27">
        <v>100</v>
      </c>
      <c r="AD18" s="27"/>
      <c r="AE18" s="27">
        <v>-100</v>
      </c>
      <c r="AF18" s="27">
        <v>100</v>
      </c>
      <c r="AH18" s="7">
        <v>-141.32</v>
      </c>
      <c r="AI18" s="7">
        <v>-100</v>
      </c>
      <c r="AJ18" s="7">
        <v>-41.32</v>
      </c>
    </row>
    <row r="19" spans="1:36" ht="17" thickBot="1" x14ac:dyDescent="0.4">
      <c r="A19" s="3" t="s">
        <v>17</v>
      </c>
      <c r="B19" s="46"/>
      <c r="C19" s="25"/>
      <c r="D19" s="25">
        <v>-350</v>
      </c>
      <c r="E19" s="25">
        <f t="shared" si="12"/>
        <v>-350</v>
      </c>
      <c r="F19" s="46"/>
      <c r="G19" s="46"/>
      <c r="H19" s="56"/>
      <c r="I19" s="25"/>
      <c r="J19" s="25">
        <v>-265</v>
      </c>
      <c r="K19" s="25">
        <f t="shared" si="13"/>
        <v>-265</v>
      </c>
      <c r="L19" s="46"/>
      <c r="M19" s="33"/>
      <c r="N19" s="25"/>
      <c r="O19" s="25">
        <v>-265</v>
      </c>
      <c r="P19" s="25">
        <f t="shared" si="14"/>
        <v>-265</v>
      </c>
      <c r="R19" s="25">
        <v>-265</v>
      </c>
      <c r="S19" s="4">
        <v>-245</v>
      </c>
      <c r="T19" s="4">
        <v>-20</v>
      </c>
      <c r="V19" s="25">
        <v>-240</v>
      </c>
      <c r="W19" s="25">
        <v>-225</v>
      </c>
      <c r="X19" s="25">
        <v>-15</v>
      </c>
      <c r="Z19" s="25">
        <v>-235</v>
      </c>
      <c r="AA19" s="25">
        <v>-225</v>
      </c>
      <c r="AB19" s="25">
        <v>-10</v>
      </c>
      <c r="AD19" s="25"/>
      <c r="AE19" s="25">
        <v>-225</v>
      </c>
      <c r="AF19" s="25">
        <v>225</v>
      </c>
      <c r="AH19" s="4">
        <v>-225</v>
      </c>
      <c r="AI19" s="4">
        <v>-220</v>
      </c>
      <c r="AJ19" s="4">
        <v>-5</v>
      </c>
    </row>
    <row r="20" spans="1:36" ht="17" thickBot="1" x14ac:dyDescent="0.4">
      <c r="A20" s="6" t="s">
        <v>18</v>
      </c>
      <c r="B20" s="41"/>
      <c r="C20" s="27"/>
      <c r="D20" s="27"/>
      <c r="E20" s="27">
        <f t="shared" si="12"/>
        <v>0</v>
      </c>
      <c r="F20" s="41"/>
      <c r="G20" s="41"/>
      <c r="H20" s="56"/>
      <c r="I20" s="27"/>
      <c r="J20" s="27"/>
      <c r="K20" s="27">
        <f t="shared" si="13"/>
        <v>0</v>
      </c>
      <c r="L20" s="41"/>
      <c r="M20" s="33"/>
      <c r="N20" s="27"/>
      <c r="O20" s="27"/>
      <c r="P20" s="27">
        <f t="shared" si="14"/>
        <v>0</v>
      </c>
      <c r="R20" s="27"/>
      <c r="S20" s="7"/>
      <c r="T20" s="7"/>
      <c r="V20" s="27"/>
      <c r="W20" s="27"/>
      <c r="X20" s="27"/>
      <c r="Z20" s="27" t="s">
        <v>10</v>
      </c>
      <c r="AA20" s="27">
        <v>-250</v>
      </c>
      <c r="AB20" s="27">
        <v>250</v>
      </c>
      <c r="AD20" s="27"/>
      <c r="AE20" s="27">
        <v>-250</v>
      </c>
      <c r="AF20" s="27">
        <v>250</v>
      </c>
      <c r="AH20" s="8" t="s">
        <v>10</v>
      </c>
      <c r="AI20" s="7">
        <v>-250</v>
      </c>
      <c r="AJ20" s="7">
        <v>250</v>
      </c>
    </row>
    <row r="21" spans="1:36" ht="17" thickBot="1" x14ac:dyDescent="0.4">
      <c r="A21" s="3" t="s">
        <v>92</v>
      </c>
      <c r="B21" s="46"/>
      <c r="C21" s="25"/>
      <c r="D21" s="25">
        <v>-250</v>
      </c>
      <c r="E21" s="25">
        <f t="shared" si="12"/>
        <v>-250</v>
      </c>
      <c r="F21" s="46"/>
      <c r="G21" s="46"/>
      <c r="H21" s="56"/>
      <c r="I21" s="25"/>
      <c r="J21" s="25">
        <v>-250</v>
      </c>
      <c r="K21" s="25">
        <f t="shared" si="13"/>
        <v>-250</v>
      </c>
      <c r="L21" s="46"/>
      <c r="M21" s="33"/>
      <c r="N21" s="25"/>
      <c r="O21" s="25">
        <v>-250</v>
      </c>
      <c r="P21" s="25">
        <f t="shared" si="14"/>
        <v>-250</v>
      </c>
      <c r="R21" s="25"/>
      <c r="S21" s="4">
        <v>-500</v>
      </c>
      <c r="T21" s="4">
        <f>+R21-S21</f>
        <v>500</v>
      </c>
      <c r="V21" s="25" t="s">
        <v>10</v>
      </c>
      <c r="W21" s="25">
        <v>-500</v>
      </c>
      <c r="X21" s="25">
        <v>500</v>
      </c>
      <c r="Z21" s="25"/>
      <c r="AA21" s="25"/>
      <c r="AB21" s="25"/>
      <c r="AD21" s="25"/>
      <c r="AE21" s="25"/>
      <c r="AF21" s="25"/>
      <c r="AH21" s="4"/>
      <c r="AI21" s="4"/>
      <c r="AJ21" s="5"/>
    </row>
    <row r="22" spans="1:36" ht="17" thickBot="1" x14ac:dyDescent="0.4">
      <c r="A22" s="6" t="s">
        <v>19</v>
      </c>
      <c r="B22" s="41"/>
      <c r="C22" s="27"/>
      <c r="D22" s="27">
        <v>-400</v>
      </c>
      <c r="E22" s="27">
        <f t="shared" si="12"/>
        <v>-400</v>
      </c>
      <c r="F22" s="41"/>
      <c r="G22" s="41"/>
      <c r="H22" s="56"/>
      <c r="I22" s="27"/>
      <c r="J22" s="27">
        <v>-400</v>
      </c>
      <c r="K22" s="27">
        <f t="shared" si="13"/>
        <v>-400</v>
      </c>
      <c r="L22" s="41"/>
      <c r="M22" s="33"/>
      <c r="N22" s="27"/>
      <c r="O22" s="27">
        <v>-400</v>
      </c>
      <c r="P22" s="27">
        <f t="shared" si="14"/>
        <v>-400</v>
      </c>
      <c r="R22" s="27">
        <v>-395</v>
      </c>
      <c r="S22" s="7">
        <v>-400</v>
      </c>
      <c r="T22" s="7">
        <f>+R22-S22</f>
        <v>5</v>
      </c>
      <c r="V22" s="27">
        <v>-395</v>
      </c>
      <c r="W22" s="27">
        <v>-400</v>
      </c>
      <c r="X22" s="27">
        <v>5</v>
      </c>
      <c r="Z22" s="27">
        <v>-325</v>
      </c>
      <c r="AA22" s="27">
        <v>-400</v>
      </c>
      <c r="AB22" s="27">
        <v>75</v>
      </c>
      <c r="AD22" s="27">
        <v>-385</v>
      </c>
      <c r="AE22" s="27">
        <v>-365</v>
      </c>
      <c r="AF22" s="27">
        <v>-20</v>
      </c>
      <c r="AH22" s="7">
        <v>-365</v>
      </c>
      <c r="AI22" s="7">
        <v>-315</v>
      </c>
      <c r="AJ22" s="7">
        <v>-50</v>
      </c>
    </row>
    <row r="23" spans="1:36" ht="17" thickBot="1" x14ac:dyDescent="0.4">
      <c r="A23" s="31" t="s">
        <v>138</v>
      </c>
      <c r="B23" s="41"/>
      <c r="C23" s="27"/>
      <c r="D23" s="27">
        <v>-1000</v>
      </c>
      <c r="E23" s="27">
        <f t="shared" si="12"/>
        <v>-1000</v>
      </c>
      <c r="F23" s="41"/>
      <c r="G23" s="41"/>
      <c r="H23" s="56"/>
      <c r="I23" s="27"/>
      <c r="J23" s="27"/>
      <c r="K23" s="27"/>
      <c r="L23" s="41"/>
      <c r="M23" s="33"/>
      <c r="N23" s="27"/>
      <c r="O23" s="27"/>
      <c r="P23" s="27"/>
      <c r="R23" s="27"/>
      <c r="S23" s="7"/>
      <c r="T23" s="7"/>
      <c r="V23" s="27"/>
      <c r="W23" s="27"/>
      <c r="X23" s="27"/>
      <c r="Z23" s="27"/>
      <c r="AA23" s="27"/>
      <c r="AB23" s="27"/>
      <c r="AD23" s="27"/>
      <c r="AE23" s="27"/>
      <c r="AF23" s="27"/>
      <c r="AH23" s="7"/>
      <c r="AI23" s="7"/>
      <c r="AJ23" s="7"/>
    </row>
    <row r="24" spans="1:36" ht="17" thickBot="1" x14ac:dyDescent="0.4">
      <c r="A24" s="39" t="s">
        <v>114</v>
      </c>
      <c r="B24" s="47"/>
      <c r="C24" s="25"/>
      <c r="D24" s="25"/>
      <c r="E24" s="25">
        <f t="shared" si="12"/>
        <v>0</v>
      </c>
      <c r="F24" s="47"/>
      <c r="G24" s="47"/>
      <c r="H24" s="57"/>
      <c r="I24" s="25"/>
      <c r="J24" s="25"/>
      <c r="K24" s="25">
        <f t="shared" si="13"/>
        <v>0</v>
      </c>
      <c r="L24" s="47"/>
      <c r="M24" s="33"/>
      <c r="N24" s="25"/>
      <c r="O24" s="25"/>
      <c r="P24" s="25">
        <f t="shared" si="14"/>
        <v>0</v>
      </c>
      <c r="R24" s="25"/>
      <c r="S24" s="4"/>
      <c r="T24" s="4">
        <f>+R24-S24</f>
        <v>0</v>
      </c>
      <c r="V24" s="25"/>
      <c r="W24" s="25"/>
      <c r="X24" s="25"/>
      <c r="Z24" s="25"/>
      <c r="AA24" s="25"/>
      <c r="AB24" s="25"/>
      <c r="AD24" s="25">
        <v>-200</v>
      </c>
      <c r="AE24" s="25">
        <v>-500</v>
      </c>
      <c r="AF24" s="25">
        <v>300</v>
      </c>
      <c r="AH24" s="4" t="s">
        <v>10</v>
      </c>
      <c r="AI24" s="4">
        <v>-500</v>
      </c>
      <c r="AJ24" s="4">
        <v>500</v>
      </c>
    </row>
    <row r="25" spans="1:36" ht="17" thickBot="1" x14ac:dyDescent="0.4">
      <c r="A25" s="31" t="s">
        <v>133</v>
      </c>
      <c r="B25" s="44"/>
      <c r="C25" s="27"/>
      <c r="D25" s="68">
        <v>-340</v>
      </c>
      <c r="E25" s="27">
        <f t="shared" si="12"/>
        <v>-340</v>
      </c>
      <c r="F25" s="44"/>
      <c r="G25" s="44"/>
      <c r="H25" s="55"/>
      <c r="I25" s="27"/>
      <c r="J25" s="68">
        <v>-325</v>
      </c>
      <c r="K25" s="27">
        <f t="shared" si="13"/>
        <v>-325</v>
      </c>
      <c r="L25" s="44"/>
      <c r="M25" s="33"/>
      <c r="N25" s="27"/>
      <c r="O25" s="27"/>
      <c r="P25" s="27">
        <f t="shared" si="14"/>
        <v>0</v>
      </c>
      <c r="R25" s="27">
        <v>-311.76</v>
      </c>
      <c r="S25" s="7">
        <v>-325</v>
      </c>
      <c r="T25" s="7">
        <v>13.24</v>
      </c>
      <c r="V25" s="27" t="s">
        <v>10</v>
      </c>
      <c r="W25" s="27">
        <v>-325</v>
      </c>
      <c r="X25" s="27">
        <v>325</v>
      </c>
      <c r="Z25" s="27">
        <v>-304.13</v>
      </c>
      <c r="AA25" s="27">
        <v>-325</v>
      </c>
      <c r="AB25" s="27">
        <v>20.87</v>
      </c>
      <c r="AD25" s="27">
        <v>-11.88</v>
      </c>
      <c r="AE25" s="27">
        <v>-325</v>
      </c>
      <c r="AF25" s="27">
        <v>313.12</v>
      </c>
      <c r="AH25" s="8">
        <v>-299.64</v>
      </c>
      <c r="AI25" s="7">
        <v>-325</v>
      </c>
      <c r="AJ25" s="7">
        <v>25.36</v>
      </c>
    </row>
    <row r="26" spans="1:36" ht="17" thickBot="1" x14ac:dyDescent="0.4">
      <c r="A26" s="3" t="s">
        <v>22</v>
      </c>
      <c r="B26" s="46"/>
      <c r="C26" s="25"/>
      <c r="D26" s="25">
        <v>-100</v>
      </c>
      <c r="E26" s="25">
        <f t="shared" si="12"/>
        <v>-100</v>
      </c>
      <c r="F26" s="46"/>
      <c r="G26" s="46"/>
      <c r="H26" s="56"/>
      <c r="I26" s="25"/>
      <c r="J26" s="25">
        <v>-100</v>
      </c>
      <c r="K26" s="25">
        <f t="shared" si="13"/>
        <v>-100</v>
      </c>
      <c r="L26" s="46"/>
      <c r="M26" s="33"/>
      <c r="N26" s="25"/>
      <c r="O26" s="25">
        <v>-100</v>
      </c>
      <c r="P26" s="25">
        <f t="shared" si="14"/>
        <v>-100</v>
      </c>
      <c r="R26" s="25">
        <v>0</v>
      </c>
      <c r="S26" s="4">
        <v>-100</v>
      </c>
      <c r="T26" s="4">
        <v>100</v>
      </c>
      <c r="V26" s="25" t="s">
        <v>10</v>
      </c>
      <c r="W26" s="25">
        <v>-125</v>
      </c>
      <c r="X26" s="25">
        <v>125</v>
      </c>
      <c r="Z26" s="25" t="s">
        <v>10</v>
      </c>
      <c r="AA26" s="25">
        <v>-125</v>
      </c>
      <c r="AB26" s="25">
        <v>125</v>
      </c>
      <c r="AD26" s="25" t="s">
        <v>10</v>
      </c>
      <c r="AE26" s="25">
        <v>-125</v>
      </c>
      <c r="AF26" s="25">
        <v>125</v>
      </c>
      <c r="AH26" s="4">
        <v>-46.48</v>
      </c>
      <c r="AI26" s="4">
        <v>-125</v>
      </c>
      <c r="AJ26" s="5">
        <v>78.52</v>
      </c>
    </row>
    <row r="27" spans="1:36" ht="17" thickBot="1" x14ac:dyDescent="0.4">
      <c r="A27" s="31" t="s">
        <v>23</v>
      </c>
      <c r="B27" s="44"/>
      <c r="C27" s="27"/>
      <c r="D27" s="27">
        <v>-210</v>
      </c>
      <c r="E27" s="27">
        <f t="shared" si="12"/>
        <v>-210</v>
      </c>
      <c r="F27" s="44"/>
      <c r="G27" s="44"/>
      <c r="H27" s="55"/>
      <c r="I27" s="27"/>
      <c r="J27" s="27">
        <v>-200</v>
      </c>
      <c r="K27" s="27">
        <f t="shared" si="13"/>
        <v>-200</v>
      </c>
      <c r="L27" s="44"/>
      <c r="M27" s="33"/>
      <c r="N27" s="27"/>
      <c r="O27" s="27">
        <v>-200</v>
      </c>
      <c r="P27" s="27">
        <f t="shared" si="14"/>
        <v>-200</v>
      </c>
      <c r="R27" s="27">
        <v>-181.64</v>
      </c>
      <c r="S27" s="7">
        <v>-175</v>
      </c>
      <c r="T27" s="7">
        <v>-6.64</v>
      </c>
      <c r="V27" s="27" t="s">
        <v>10</v>
      </c>
      <c r="W27" s="27">
        <v>-175</v>
      </c>
      <c r="X27" s="27">
        <v>175</v>
      </c>
      <c r="Z27" s="27">
        <v>-174.91</v>
      </c>
      <c r="AA27" s="27">
        <v>-175</v>
      </c>
      <c r="AB27" s="27">
        <v>0.09</v>
      </c>
      <c r="AD27" s="27">
        <v>-174.9</v>
      </c>
      <c r="AE27" s="27">
        <v>-175</v>
      </c>
      <c r="AF27" s="27">
        <v>0.1</v>
      </c>
      <c r="AH27" s="7">
        <v>-174.9</v>
      </c>
      <c r="AI27" s="7">
        <v>-175</v>
      </c>
      <c r="AJ27" s="7">
        <v>0.1</v>
      </c>
    </row>
    <row r="28" spans="1:36" ht="17" thickBot="1" x14ac:dyDescent="0.4">
      <c r="A28" s="36" t="s">
        <v>137</v>
      </c>
      <c r="B28" s="46"/>
      <c r="C28" s="25"/>
      <c r="D28" s="25">
        <v>0</v>
      </c>
      <c r="E28" s="25">
        <f t="shared" si="12"/>
        <v>0</v>
      </c>
      <c r="F28" s="46"/>
      <c r="G28" s="46"/>
      <c r="H28" s="56"/>
      <c r="I28" s="25"/>
      <c r="J28" s="25">
        <v>-410</v>
      </c>
      <c r="K28" s="25">
        <f t="shared" si="13"/>
        <v>-410</v>
      </c>
      <c r="L28" s="46"/>
      <c r="M28" s="33"/>
      <c r="N28" s="25"/>
      <c r="O28" s="25">
        <v>-410</v>
      </c>
      <c r="P28" s="25">
        <f t="shared" si="14"/>
        <v>-410</v>
      </c>
      <c r="R28" s="25">
        <v>-405.48</v>
      </c>
      <c r="S28" s="4" t="s">
        <v>10</v>
      </c>
      <c r="T28" s="4">
        <v>-405.48</v>
      </c>
      <c r="V28" s="25">
        <v>-9.6</v>
      </c>
      <c r="W28" s="25" t="s">
        <v>10</v>
      </c>
      <c r="X28" s="25">
        <v>-9.6</v>
      </c>
      <c r="Z28" s="25">
        <v>-33.6</v>
      </c>
      <c r="AA28" s="25" t="s">
        <v>10</v>
      </c>
      <c r="AB28" s="25">
        <v>-33.6</v>
      </c>
      <c r="AD28" s="25">
        <v>-24</v>
      </c>
      <c r="AE28" s="25"/>
      <c r="AF28" s="25">
        <v>-24</v>
      </c>
      <c r="AH28" s="4">
        <v>264</v>
      </c>
      <c r="AI28" s="4" t="s">
        <v>10</v>
      </c>
      <c r="AJ28" s="4">
        <v>264</v>
      </c>
    </row>
    <row r="29" spans="1:36" ht="17" thickBot="1" x14ac:dyDescent="0.4">
      <c r="A29" s="6" t="s">
        <v>25</v>
      </c>
      <c r="B29" s="41"/>
      <c r="C29" s="27"/>
      <c r="D29" s="27">
        <v>-100</v>
      </c>
      <c r="E29" s="27">
        <f t="shared" si="12"/>
        <v>-100</v>
      </c>
      <c r="F29" s="41"/>
      <c r="G29" s="41"/>
      <c r="H29" s="56"/>
      <c r="I29" s="27"/>
      <c r="J29" s="27">
        <v>-100</v>
      </c>
      <c r="K29" s="27">
        <f t="shared" si="13"/>
        <v>-100</v>
      </c>
      <c r="L29" s="41"/>
      <c r="M29" s="33"/>
      <c r="N29" s="27"/>
      <c r="O29" s="27">
        <v>-100</v>
      </c>
      <c r="P29" s="27">
        <f t="shared" si="14"/>
        <v>-100</v>
      </c>
      <c r="R29" s="27">
        <v>-32.15</v>
      </c>
      <c r="S29" s="7">
        <v>-100</v>
      </c>
      <c r="T29" s="7">
        <v>67.849999999999994</v>
      </c>
      <c r="V29" s="27">
        <v>1</v>
      </c>
      <c r="W29" s="27">
        <v>-100</v>
      </c>
      <c r="X29" s="27">
        <v>101</v>
      </c>
      <c r="Z29" s="27">
        <v>-31.46</v>
      </c>
      <c r="AA29" s="27">
        <v>-100</v>
      </c>
      <c r="AB29" s="27">
        <v>68.540000000000006</v>
      </c>
      <c r="AD29" s="27">
        <v>-52.47</v>
      </c>
      <c r="AE29" s="27">
        <v>-100</v>
      </c>
      <c r="AF29" s="27">
        <v>47.53</v>
      </c>
      <c r="AH29" s="8">
        <v>-96.28</v>
      </c>
      <c r="AI29" s="7">
        <v>-100</v>
      </c>
      <c r="AJ29" s="7">
        <v>3.72</v>
      </c>
    </row>
    <row r="30" spans="1:36" ht="17" thickBot="1" x14ac:dyDescent="0.4">
      <c r="A30" s="9" t="s">
        <v>26</v>
      </c>
      <c r="B30" s="45"/>
      <c r="C30" s="10">
        <f>SUM(C17:C29)</f>
        <v>0</v>
      </c>
      <c r="D30" s="10">
        <f t="shared" ref="D30:E30" si="15">SUM(D17:D29)</f>
        <v>-2870</v>
      </c>
      <c r="E30" s="10">
        <f t="shared" si="15"/>
        <v>-2870</v>
      </c>
      <c r="F30" s="45"/>
      <c r="G30" s="45"/>
      <c r="H30" s="55"/>
      <c r="I30" s="10">
        <f>SUM(I17:I29)</f>
        <v>0</v>
      </c>
      <c r="J30" s="10">
        <f t="shared" ref="J30:K30" si="16">SUM(J17:J29)</f>
        <v>-2170</v>
      </c>
      <c r="K30" s="10">
        <f t="shared" si="16"/>
        <v>-2170</v>
      </c>
      <c r="L30" s="45"/>
      <c r="M30" s="33"/>
      <c r="N30" s="10">
        <f>SUM(N17:N29)</f>
        <v>0</v>
      </c>
      <c r="O30" s="10">
        <f t="shared" ref="O30:P30" si="17">SUM(O17:O29)</f>
        <v>-1845</v>
      </c>
      <c r="P30" s="10">
        <f t="shared" si="17"/>
        <v>-1845</v>
      </c>
      <c r="R30" s="10">
        <f t="shared" ref="R30:T30" si="18">SUM(R17:R29)</f>
        <v>-1701.0300000000002</v>
      </c>
      <c r="S30" s="10">
        <f t="shared" si="18"/>
        <v>-1955</v>
      </c>
      <c r="T30" s="10">
        <f t="shared" si="18"/>
        <v>363.97</v>
      </c>
      <c r="V30" s="10">
        <v>-643.6</v>
      </c>
      <c r="W30" s="10">
        <v>-1960</v>
      </c>
      <c r="X30" s="10">
        <v>1316.4</v>
      </c>
      <c r="Z30" s="10">
        <v>-1114.0999999999999</v>
      </c>
      <c r="AA30" s="10">
        <v>-1710</v>
      </c>
      <c r="AB30" s="10">
        <v>595.9</v>
      </c>
      <c r="AD30" s="10">
        <v>-858.25</v>
      </c>
      <c r="AE30" s="10">
        <v>-2175</v>
      </c>
      <c r="AF30" s="10">
        <v>1316.75</v>
      </c>
      <c r="AH30" s="10">
        <v>-1094.6199999999999</v>
      </c>
      <c r="AI30" s="10">
        <v>-2120</v>
      </c>
      <c r="AJ30" s="10">
        <v>1025.3800000000001</v>
      </c>
    </row>
    <row r="31" spans="1:36" ht="15" thickBot="1" x14ac:dyDescent="0.4">
      <c r="A31" s="1" t="s">
        <v>27</v>
      </c>
      <c r="B31" s="42"/>
      <c r="C31" s="1"/>
      <c r="D31" s="1"/>
      <c r="E31" s="1"/>
      <c r="F31" s="42"/>
      <c r="G31" s="42"/>
      <c r="H31" s="54"/>
      <c r="I31" s="1"/>
      <c r="J31" s="1"/>
      <c r="K31" s="1"/>
      <c r="L31" s="42"/>
      <c r="M31" s="33"/>
      <c r="N31" s="1"/>
      <c r="O31" s="1"/>
      <c r="P31" s="1"/>
      <c r="R31" s="1"/>
      <c r="S31" s="1"/>
      <c r="T31" s="1"/>
      <c r="V31" s="1"/>
      <c r="W31" s="1"/>
      <c r="X31" s="1"/>
      <c r="Z31" s="1"/>
      <c r="AA31" s="1"/>
      <c r="AB31" s="1"/>
      <c r="AD31" s="1"/>
      <c r="AE31" s="1"/>
      <c r="AF31" s="1"/>
      <c r="AH31" s="1"/>
      <c r="AI31" s="1"/>
      <c r="AJ31" s="1"/>
    </row>
    <row r="32" spans="1:36" ht="17.5" thickTop="1" thickBot="1" x14ac:dyDescent="0.4">
      <c r="A32" s="3" t="s">
        <v>74</v>
      </c>
      <c r="B32" s="46"/>
      <c r="C32" s="4"/>
      <c r="D32" s="4">
        <v>-500</v>
      </c>
      <c r="E32" s="4">
        <f>+C32+D32</f>
        <v>-500</v>
      </c>
      <c r="F32" s="46"/>
      <c r="G32" s="46"/>
      <c r="H32" s="56"/>
      <c r="I32" s="4"/>
      <c r="J32" s="4">
        <v>-500</v>
      </c>
      <c r="K32" s="4">
        <f>+I32+J32</f>
        <v>-500</v>
      </c>
      <c r="L32" s="46"/>
      <c r="M32" s="33"/>
      <c r="N32" s="4"/>
      <c r="O32" s="4">
        <v>-500</v>
      </c>
      <c r="P32" s="4">
        <f>+N32+O32</f>
        <v>-500</v>
      </c>
      <c r="R32" s="4">
        <f>+S32</f>
        <v>-500</v>
      </c>
      <c r="S32" s="4">
        <v>-500</v>
      </c>
      <c r="T32" s="4">
        <f>+R32-S32</f>
        <v>0</v>
      </c>
      <c r="V32" s="4">
        <v>-373.74</v>
      </c>
      <c r="W32" s="4">
        <v>-500</v>
      </c>
      <c r="X32" s="4">
        <v>126.26</v>
      </c>
      <c r="Z32" s="4">
        <v>-251.2</v>
      </c>
      <c r="AA32" s="4">
        <v>-500</v>
      </c>
      <c r="AB32" s="4">
        <v>248.8</v>
      </c>
      <c r="AD32" s="4">
        <v>-109.34</v>
      </c>
      <c r="AE32" s="4">
        <v>-500</v>
      </c>
      <c r="AF32" s="4">
        <v>390.66</v>
      </c>
      <c r="AH32" s="4">
        <v>-327.55</v>
      </c>
      <c r="AI32" s="4">
        <v>-500</v>
      </c>
      <c r="AJ32" s="4">
        <v>172.45</v>
      </c>
    </row>
    <row r="33" spans="1:36" ht="17" thickBot="1" x14ac:dyDescent="0.4">
      <c r="A33" s="6" t="s">
        <v>75</v>
      </c>
      <c r="B33" s="41"/>
      <c r="C33" s="7"/>
      <c r="D33" s="7">
        <v>-100</v>
      </c>
      <c r="E33" s="7">
        <f>+C33+D33</f>
        <v>-100</v>
      </c>
      <c r="F33" s="41"/>
      <c r="G33" s="41"/>
      <c r="H33" s="56"/>
      <c r="I33" s="7"/>
      <c r="J33" s="7">
        <v>-100</v>
      </c>
      <c r="K33" s="7">
        <f>+I33+J33</f>
        <v>-100</v>
      </c>
      <c r="L33" s="41"/>
      <c r="M33" s="33"/>
      <c r="N33" s="7"/>
      <c r="O33" s="7">
        <v>-100</v>
      </c>
      <c r="P33" s="7">
        <f>+N33+O33</f>
        <v>-100</v>
      </c>
      <c r="R33" s="7">
        <f>+S33</f>
        <v>-100</v>
      </c>
      <c r="S33" s="7">
        <v>-100</v>
      </c>
      <c r="T33" s="7">
        <f>+R33-S33</f>
        <v>0</v>
      </c>
      <c r="V33" s="8" t="s">
        <v>10</v>
      </c>
      <c r="W33" s="7">
        <v>-100</v>
      </c>
      <c r="X33" s="7">
        <v>100</v>
      </c>
      <c r="Z33" s="8" t="s">
        <v>10</v>
      </c>
      <c r="AA33" s="7">
        <v>-100</v>
      </c>
      <c r="AB33" s="7">
        <v>100</v>
      </c>
      <c r="AD33" s="7">
        <v>-94.72</v>
      </c>
      <c r="AE33" s="7">
        <v>-100</v>
      </c>
      <c r="AF33" s="7">
        <v>5.28</v>
      </c>
      <c r="AH33" s="7">
        <v>-114.56</v>
      </c>
      <c r="AI33" s="7">
        <v>-100</v>
      </c>
      <c r="AJ33" s="7">
        <v>-14.56</v>
      </c>
    </row>
    <row r="34" spans="1:36" ht="17" thickBot="1" x14ac:dyDescent="0.4">
      <c r="A34" s="3" t="s">
        <v>76</v>
      </c>
      <c r="B34" s="46"/>
      <c r="C34" s="4"/>
      <c r="D34" s="4">
        <v>-200</v>
      </c>
      <c r="E34" s="4">
        <f>+C34+D34</f>
        <v>-200</v>
      </c>
      <c r="F34" s="46"/>
      <c r="G34" s="46"/>
      <c r="H34" s="56"/>
      <c r="I34" s="4"/>
      <c r="J34" s="4">
        <v>-200</v>
      </c>
      <c r="K34" s="4">
        <f>+I34+J34</f>
        <v>-200</v>
      </c>
      <c r="L34" s="46"/>
      <c r="M34" s="33"/>
      <c r="N34" s="4"/>
      <c r="O34" s="4">
        <v>-200</v>
      </c>
      <c r="P34" s="4">
        <f>+N34+O34</f>
        <v>-200</v>
      </c>
      <c r="R34" s="4">
        <f>+S34</f>
        <v>-200</v>
      </c>
      <c r="S34" s="4">
        <v>-200</v>
      </c>
      <c r="T34" s="4">
        <f>+R34-S34</f>
        <v>0</v>
      </c>
      <c r="V34" s="5" t="s">
        <v>10</v>
      </c>
      <c r="W34" s="4">
        <v>-200</v>
      </c>
      <c r="X34" s="4">
        <v>200</v>
      </c>
      <c r="Z34" s="5" t="s">
        <v>10</v>
      </c>
      <c r="AA34" s="4">
        <v>-200</v>
      </c>
      <c r="AB34" s="4">
        <v>200</v>
      </c>
      <c r="AD34" s="4">
        <v>-144.01</v>
      </c>
      <c r="AE34" s="4">
        <v>-200</v>
      </c>
      <c r="AF34" s="4">
        <v>55.99</v>
      </c>
      <c r="AH34" s="4">
        <v>-84.65</v>
      </c>
      <c r="AI34" s="4">
        <v>-200</v>
      </c>
      <c r="AJ34" s="4">
        <v>115.35</v>
      </c>
    </row>
    <row r="35" spans="1:36" ht="17" thickBot="1" x14ac:dyDescent="0.4">
      <c r="A35" s="6" t="s">
        <v>31</v>
      </c>
      <c r="B35" s="41"/>
      <c r="C35" s="7"/>
      <c r="D35" s="7">
        <v>-500</v>
      </c>
      <c r="E35" s="7">
        <f>+C35+D35</f>
        <v>-500</v>
      </c>
      <c r="F35" s="41"/>
      <c r="G35" s="41"/>
      <c r="H35" s="56"/>
      <c r="I35" s="7"/>
      <c r="J35" s="7">
        <v>-500</v>
      </c>
      <c r="K35" s="7">
        <f>+I35+J35</f>
        <v>-500</v>
      </c>
      <c r="L35" s="41"/>
      <c r="M35" s="33"/>
      <c r="N35" s="7"/>
      <c r="O35" s="7">
        <v>-500</v>
      </c>
      <c r="P35" s="7">
        <f>+N35+O35</f>
        <v>-500</v>
      </c>
      <c r="R35" s="7">
        <f>+S35</f>
        <v>-500</v>
      </c>
      <c r="S35" s="7">
        <v>-500</v>
      </c>
      <c r="T35" s="7">
        <f>+R35-S35</f>
        <v>0</v>
      </c>
      <c r="V35" s="7">
        <v>-65.930000000000007</v>
      </c>
      <c r="W35" s="7">
        <v>-500</v>
      </c>
      <c r="X35" s="7">
        <v>434.07</v>
      </c>
      <c r="Z35" s="8" t="s">
        <v>10</v>
      </c>
      <c r="AA35" s="7">
        <v>-500</v>
      </c>
      <c r="AB35" s="7">
        <v>500</v>
      </c>
      <c r="AD35" s="7">
        <v>-338.19</v>
      </c>
      <c r="AE35" s="7">
        <v>-500</v>
      </c>
      <c r="AF35" s="7">
        <v>161.81</v>
      </c>
      <c r="AH35" s="7">
        <v>-540.05999999999995</v>
      </c>
      <c r="AI35" s="7">
        <v>-500</v>
      </c>
      <c r="AJ35" s="7">
        <v>-40.06</v>
      </c>
    </row>
    <row r="36" spans="1:36" ht="17" thickBot="1" x14ac:dyDescent="0.4">
      <c r="A36" s="3" t="s">
        <v>32</v>
      </c>
      <c r="B36" s="46"/>
      <c r="C36" s="4"/>
      <c r="D36" s="4">
        <v>-900</v>
      </c>
      <c r="E36" s="4">
        <f>+C36+D36</f>
        <v>-900</v>
      </c>
      <c r="F36" s="46"/>
      <c r="G36" s="46"/>
      <c r="H36" s="56"/>
      <c r="I36" s="4"/>
      <c r="J36" s="4">
        <v>-800</v>
      </c>
      <c r="K36" s="4">
        <f>+I36+J36</f>
        <v>-800</v>
      </c>
      <c r="L36" s="46"/>
      <c r="M36" s="33"/>
      <c r="N36" s="4"/>
      <c r="O36" s="4">
        <v>-800</v>
      </c>
      <c r="P36" s="4">
        <f>+N36+O36</f>
        <v>-800</v>
      </c>
      <c r="R36" s="4">
        <v>-1601.52</v>
      </c>
      <c r="S36" s="4">
        <v>-800</v>
      </c>
      <c r="T36" s="4">
        <f>+R36-S36</f>
        <v>-801.52</v>
      </c>
      <c r="V36" s="4">
        <v>-442.21</v>
      </c>
      <c r="W36" s="4">
        <v>-800</v>
      </c>
      <c r="X36" s="4">
        <v>357.79</v>
      </c>
      <c r="Z36" s="4">
        <v>-793.97</v>
      </c>
      <c r="AA36" s="4">
        <v>-800</v>
      </c>
      <c r="AB36" s="4">
        <v>6.03</v>
      </c>
      <c r="AD36" s="4">
        <v>-647.61</v>
      </c>
      <c r="AE36" s="4">
        <v>-800</v>
      </c>
      <c r="AF36" s="4">
        <v>152.38999999999999</v>
      </c>
      <c r="AH36" s="4">
        <v>-803.58</v>
      </c>
      <c r="AI36" s="4">
        <v>-800</v>
      </c>
      <c r="AJ36" s="4">
        <v>-3.58</v>
      </c>
    </row>
    <row r="37" spans="1:36" ht="17" thickBot="1" x14ac:dyDescent="0.4">
      <c r="A37" s="9" t="s">
        <v>33</v>
      </c>
      <c r="B37" s="45"/>
      <c r="C37" s="10">
        <f t="shared" ref="C37:E37" si="19">SUM(C32:C36)</f>
        <v>0</v>
      </c>
      <c r="D37" s="10">
        <f t="shared" si="19"/>
        <v>-2200</v>
      </c>
      <c r="E37" s="10">
        <f t="shared" si="19"/>
        <v>-2200</v>
      </c>
      <c r="F37" s="45"/>
      <c r="G37" s="45"/>
      <c r="H37" s="55"/>
      <c r="I37" s="10">
        <f t="shared" ref="I37:K37" si="20">SUM(I32:I36)</f>
        <v>0</v>
      </c>
      <c r="J37" s="10">
        <f t="shared" si="20"/>
        <v>-2100</v>
      </c>
      <c r="K37" s="10">
        <f t="shared" si="20"/>
        <v>-2100</v>
      </c>
      <c r="L37" s="45"/>
      <c r="M37" s="33"/>
      <c r="N37" s="10">
        <f t="shared" ref="N37:P37" si="21">SUM(N32:N36)</f>
        <v>0</v>
      </c>
      <c r="O37" s="10">
        <f t="shared" si="21"/>
        <v>-2100</v>
      </c>
      <c r="P37" s="10">
        <f t="shared" si="21"/>
        <v>-2100</v>
      </c>
      <c r="R37" s="10">
        <f t="shared" ref="R37:T37" si="22">SUM(R32:R36)</f>
        <v>-2901.52</v>
      </c>
      <c r="S37" s="10">
        <f t="shared" si="22"/>
        <v>-2100</v>
      </c>
      <c r="T37" s="10">
        <f t="shared" si="22"/>
        <v>-801.52</v>
      </c>
      <c r="V37" s="10">
        <v>-881.88</v>
      </c>
      <c r="W37" s="10">
        <v>-2100</v>
      </c>
      <c r="X37" s="10">
        <v>1218.1199999999999</v>
      </c>
      <c r="Z37" s="10">
        <v>-1045.17</v>
      </c>
      <c r="AA37" s="10">
        <v>-2100</v>
      </c>
      <c r="AB37" s="10">
        <v>1054.83</v>
      </c>
      <c r="AD37" s="10">
        <v>-1333.87</v>
      </c>
      <c r="AE37" s="10">
        <v>-2100</v>
      </c>
      <c r="AF37" s="10">
        <v>766.13</v>
      </c>
      <c r="AH37" s="10">
        <v>-1870.4</v>
      </c>
      <c r="AI37" s="10">
        <v>-2100</v>
      </c>
      <c r="AJ37" s="10">
        <v>229.6</v>
      </c>
    </row>
    <row r="38" spans="1:36" ht="15" thickBot="1" x14ac:dyDescent="0.4">
      <c r="A38" s="1" t="s">
        <v>34</v>
      </c>
      <c r="B38" s="42"/>
      <c r="C38" s="1"/>
      <c r="D38" s="1"/>
      <c r="E38" s="1"/>
      <c r="F38" s="42"/>
      <c r="G38" s="42"/>
      <c r="H38" s="54"/>
      <c r="I38" s="1"/>
      <c r="J38" s="1"/>
      <c r="K38" s="1"/>
      <c r="L38" s="42"/>
      <c r="M38" s="33"/>
      <c r="N38" s="1"/>
      <c r="O38" s="1"/>
      <c r="P38" s="1"/>
      <c r="R38" s="1"/>
      <c r="S38" s="1"/>
      <c r="T38" s="1"/>
      <c r="V38" s="1"/>
      <c r="W38" s="1"/>
      <c r="X38" s="1"/>
      <c r="Z38" s="1"/>
      <c r="AA38" s="1"/>
      <c r="AB38" s="1"/>
      <c r="AD38" s="1"/>
      <c r="AE38" s="1"/>
      <c r="AF38" s="1"/>
      <c r="AH38" s="1"/>
      <c r="AI38" s="1"/>
      <c r="AJ38" s="1"/>
    </row>
    <row r="39" spans="1:36" ht="17.5" thickTop="1" thickBot="1" x14ac:dyDescent="0.4">
      <c r="A39" s="39" t="s">
        <v>117</v>
      </c>
      <c r="B39" s="47"/>
      <c r="C39" s="4"/>
      <c r="D39" s="4"/>
      <c r="E39" s="4"/>
      <c r="F39" s="47"/>
      <c r="G39" s="47"/>
      <c r="H39" s="57"/>
      <c r="I39" s="4"/>
      <c r="J39" s="4"/>
      <c r="K39" s="4"/>
      <c r="L39" s="47"/>
      <c r="M39" s="33"/>
      <c r="N39" s="4"/>
      <c r="O39" s="4"/>
      <c r="P39" s="4"/>
      <c r="R39" s="4"/>
      <c r="S39" s="4"/>
      <c r="T39" s="4">
        <f t="shared" ref="T39:T47" si="23">+R39-S39</f>
        <v>0</v>
      </c>
      <c r="V39" s="4"/>
      <c r="W39" s="4"/>
      <c r="X39" s="4"/>
      <c r="Z39" s="5"/>
      <c r="AA39" s="4"/>
      <c r="AB39" s="4"/>
      <c r="AD39" s="5"/>
      <c r="AE39" s="4"/>
      <c r="AF39" s="4"/>
      <c r="AH39" s="5" t="s">
        <v>10</v>
      </c>
      <c r="AI39" s="4">
        <v>-500</v>
      </c>
      <c r="AJ39" s="4">
        <v>500</v>
      </c>
    </row>
    <row r="40" spans="1:36" ht="17" thickBot="1" x14ac:dyDescent="0.4">
      <c r="A40" s="69" t="s">
        <v>134</v>
      </c>
      <c r="B40" s="70"/>
      <c r="C40" s="71"/>
      <c r="D40" s="71">
        <v>-300</v>
      </c>
      <c r="E40" s="7">
        <f t="shared" ref="E40:E47" si="24">+C40+D40</f>
        <v>-300</v>
      </c>
      <c r="F40" s="70"/>
      <c r="G40" s="70"/>
      <c r="H40" s="70"/>
      <c r="I40" s="71"/>
      <c r="J40" s="71"/>
      <c r="K40" s="71"/>
      <c r="L40" s="70"/>
      <c r="N40" s="71"/>
      <c r="O40" s="71"/>
      <c r="P40" s="71"/>
      <c r="R40" s="71"/>
      <c r="S40" s="71"/>
      <c r="T40" s="71"/>
      <c r="V40" s="71"/>
      <c r="W40" s="71"/>
      <c r="X40" s="71"/>
      <c r="Z40" s="72"/>
      <c r="AA40" s="71"/>
      <c r="AB40" s="71"/>
      <c r="AD40" s="72"/>
      <c r="AE40" s="71"/>
      <c r="AF40" s="71"/>
      <c r="AH40" s="72"/>
      <c r="AI40" s="71"/>
      <c r="AJ40" s="71"/>
    </row>
    <row r="41" spans="1:36" ht="17" thickBot="1" x14ac:dyDescent="0.4">
      <c r="A41" s="31" t="s">
        <v>119</v>
      </c>
      <c r="B41" s="44"/>
      <c r="C41" s="7"/>
      <c r="D41" s="7">
        <v>0</v>
      </c>
      <c r="E41" s="7">
        <f t="shared" si="24"/>
        <v>0</v>
      </c>
      <c r="F41" s="44"/>
      <c r="G41" s="44"/>
      <c r="H41" s="55"/>
      <c r="I41" s="7"/>
      <c r="J41" s="7">
        <v>-500</v>
      </c>
      <c r="K41" s="7">
        <f t="shared" ref="K41:K47" si="25">+I41+J41</f>
        <v>-500</v>
      </c>
      <c r="L41" s="44"/>
      <c r="M41" s="33"/>
      <c r="N41" s="7"/>
      <c r="O41" s="7">
        <v>-500</v>
      </c>
      <c r="P41" s="7">
        <f t="shared" ref="P41:P47" si="26">+N41+O41</f>
        <v>-500</v>
      </c>
      <c r="R41" s="7"/>
      <c r="S41" s="7"/>
      <c r="T41" s="7"/>
      <c r="V41" s="7"/>
      <c r="W41" s="7"/>
      <c r="X41" s="7"/>
      <c r="Z41" s="7"/>
      <c r="AA41" s="7"/>
      <c r="AB41" s="8"/>
      <c r="AD41" s="7"/>
      <c r="AE41" s="7"/>
      <c r="AF41" s="8"/>
      <c r="AH41" s="7"/>
      <c r="AI41" s="7"/>
      <c r="AJ41" s="8"/>
    </row>
    <row r="42" spans="1:36" ht="33.5" thickBot="1" x14ac:dyDescent="0.4">
      <c r="A42" s="36" t="s">
        <v>136</v>
      </c>
      <c r="B42" s="46"/>
      <c r="C42" s="4"/>
      <c r="D42" s="4">
        <v>-1300</v>
      </c>
      <c r="E42" s="4">
        <f t="shared" si="24"/>
        <v>-1300</v>
      </c>
      <c r="F42" s="46"/>
      <c r="G42" s="46"/>
      <c r="H42" s="56"/>
      <c r="I42" s="4"/>
      <c r="J42" s="4">
        <v>-200</v>
      </c>
      <c r="K42" s="4">
        <f t="shared" si="25"/>
        <v>-200</v>
      </c>
      <c r="L42" s="46"/>
      <c r="M42" s="33"/>
      <c r="N42" s="4"/>
      <c r="O42" s="4">
        <v>-200</v>
      </c>
      <c r="P42" s="4">
        <f t="shared" si="26"/>
        <v>-200</v>
      </c>
      <c r="R42" s="5"/>
      <c r="S42" s="4"/>
      <c r="T42" s="4">
        <f t="shared" si="23"/>
        <v>0</v>
      </c>
      <c r="V42" s="5"/>
      <c r="W42" s="4"/>
      <c r="X42" s="4"/>
      <c r="Z42" s="5"/>
      <c r="AA42" s="4"/>
      <c r="AB42" s="4"/>
      <c r="AD42" s="4"/>
      <c r="AE42" s="4"/>
      <c r="AF42" s="4"/>
      <c r="AH42" s="5">
        <v>-200</v>
      </c>
      <c r="AI42" s="4">
        <v>-200</v>
      </c>
      <c r="AJ42" s="4" t="s">
        <v>10</v>
      </c>
    </row>
    <row r="43" spans="1:36" ht="17" thickBot="1" x14ac:dyDescent="0.4">
      <c r="A43" s="36" t="s">
        <v>135</v>
      </c>
      <c r="B43" s="46"/>
      <c r="C43" s="4"/>
      <c r="D43" s="71">
        <v>-300</v>
      </c>
      <c r="E43" s="4">
        <f t="shared" si="24"/>
        <v>-300</v>
      </c>
      <c r="F43" s="46"/>
      <c r="G43" s="46"/>
      <c r="H43" s="56"/>
      <c r="I43" s="4"/>
      <c r="J43" s="4"/>
      <c r="K43" s="4"/>
      <c r="L43" s="46"/>
      <c r="M43" s="33"/>
      <c r="N43" s="4"/>
      <c r="O43" s="4"/>
      <c r="P43" s="4"/>
      <c r="R43" s="5"/>
      <c r="S43" s="4"/>
      <c r="T43" s="4"/>
      <c r="V43" s="5"/>
      <c r="W43" s="4"/>
      <c r="X43" s="4"/>
      <c r="Z43" s="5"/>
      <c r="AA43" s="4"/>
      <c r="AB43" s="4"/>
      <c r="AD43" s="4"/>
      <c r="AE43" s="4"/>
      <c r="AF43" s="4"/>
      <c r="AH43" s="5"/>
      <c r="AI43" s="4"/>
      <c r="AJ43" s="4"/>
    </row>
    <row r="44" spans="1:36" ht="17" thickBot="1" x14ac:dyDescent="0.4">
      <c r="A44" s="6" t="s">
        <v>37</v>
      </c>
      <c r="B44" s="41"/>
      <c r="C44" s="7"/>
      <c r="D44" s="71">
        <v>-300</v>
      </c>
      <c r="E44" s="7">
        <f t="shared" si="24"/>
        <v>-300</v>
      </c>
      <c r="F44" s="41"/>
      <c r="G44" s="41"/>
      <c r="H44" s="56"/>
      <c r="I44" s="7"/>
      <c r="J44" s="7">
        <v>-200</v>
      </c>
      <c r="K44" s="7">
        <f t="shared" si="25"/>
        <v>-200</v>
      </c>
      <c r="L44" s="41"/>
      <c r="M44" s="33"/>
      <c r="N44" s="7"/>
      <c r="O44" s="7">
        <v>-300</v>
      </c>
      <c r="P44" s="7">
        <f t="shared" si="26"/>
        <v>-300</v>
      </c>
      <c r="R44" s="7"/>
      <c r="S44" s="7">
        <v>-400</v>
      </c>
      <c r="T44" s="7">
        <f t="shared" si="23"/>
        <v>400</v>
      </c>
      <c r="V44" s="8" t="s">
        <v>10</v>
      </c>
      <c r="W44" s="7">
        <v>-400</v>
      </c>
      <c r="X44" s="7">
        <v>400</v>
      </c>
      <c r="Z44" s="8" t="s">
        <v>10</v>
      </c>
      <c r="AA44" s="7">
        <v>-400</v>
      </c>
      <c r="AB44" s="7">
        <v>400</v>
      </c>
      <c r="AD44" s="8">
        <v>-146</v>
      </c>
      <c r="AE44" s="7">
        <v>-400</v>
      </c>
      <c r="AF44" s="7">
        <v>254</v>
      </c>
      <c r="AH44" s="7" t="s">
        <v>10</v>
      </c>
      <c r="AI44" s="7">
        <v>-500</v>
      </c>
      <c r="AJ44" s="7">
        <v>500</v>
      </c>
    </row>
    <row r="45" spans="1:36" ht="17" thickBot="1" x14ac:dyDescent="0.4">
      <c r="A45" s="36" t="s">
        <v>93</v>
      </c>
      <c r="B45" s="43"/>
      <c r="C45" s="4"/>
      <c r="D45" s="71">
        <v>-300</v>
      </c>
      <c r="E45" s="4">
        <f t="shared" si="24"/>
        <v>-300</v>
      </c>
      <c r="F45" s="43"/>
      <c r="G45" s="43"/>
      <c r="H45" s="55"/>
      <c r="I45" s="4"/>
      <c r="J45" s="4">
        <v>-200</v>
      </c>
      <c r="K45" s="4">
        <f t="shared" si="25"/>
        <v>-200</v>
      </c>
      <c r="L45" s="43"/>
      <c r="M45" s="33"/>
      <c r="N45" s="4"/>
      <c r="O45" s="4">
        <v>-300</v>
      </c>
      <c r="P45" s="4">
        <f t="shared" si="26"/>
        <v>-300</v>
      </c>
      <c r="R45" s="4">
        <f>+S45</f>
        <v>-400</v>
      </c>
      <c r="S45" s="4">
        <v>-400</v>
      </c>
      <c r="T45" s="4">
        <f t="shared" si="23"/>
        <v>0</v>
      </c>
      <c r="V45" s="5" t="s">
        <v>10</v>
      </c>
      <c r="W45" s="4">
        <v>-400</v>
      </c>
      <c r="X45" s="4">
        <v>400</v>
      </c>
      <c r="Z45" s="5" t="s">
        <v>10</v>
      </c>
      <c r="AA45" s="4">
        <v>-400</v>
      </c>
      <c r="AB45" s="4">
        <v>400</v>
      </c>
      <c r="AD45" s="4" t="s">
        <v>10</v>
      </c>
      <c r="AE45" s="4">
        <v>-400</v>
      </c>
      <c r="AF45" s="4">
        <v>400</v>
      </c>
      <c r="AH45" s="5">
        <v>-131.11000000000001</v>
      </c>
      <c r="AI45" s="4">
        <v>-400</v>
      </c>
      <c r="AJ45" s="4">
        <v>268.89</v>
      </c>
    </row>
    <row r="46" spans="1:36" ht="17" thickBot="1" x14ac:dyDescent="0.4">
      <c r="A46" s="6" t="s">
        <v>113</v>
      </c>
      <c r="B46" s="41"/>
      <c r="C46" s="7"/>
      <c r="D46" s="71">
        <v>-300</v>
      </c>
      <c r="E46" s="7">
        <f t="shared" si="24"/>
        <v>-300</v>
      </c>
      <c r="F46" s="41"/>
      <c r="G46" s="41"/>
      <c r="H46" s="56"/>
      <c r="I46" s="7"/>
      <c r="J46" s="7">
        <v>-200</v>
      </c>
      <c r="K46" s="7">
        <f t="shared" si="25"/>
        <v>-200</v>
      </c>
      <c r="L46" s="41"/>
      <c r="M46" s="33"/>
      <c r="N46" s="7"/>
      <c r="O46" s="7">
        <v>-500</v>
      </c>
      <c r="P46" s="7">
        <f t="shared" si="26"/>
        <v>-500</v>
      </c>
      <c r="R46" s="7">
        <f>+S46</f>
        <v>-400</v>
      </c>
      <c r="S46" s="7">
        <v>-400</v>
      </c>
      <c r="T46" s="7">
        <f t="shared" si="23"/>
        <v>0</v>
      </c>
      <c r="V46" s="8" t="s">
        <v>10</v>
      </c>
      <c r="W46" s="7">
        <v>-400</v>
      </c>
      <c r="X46" s="7">
        <v>400</v>
      </c>
      <c r="Z46" s="8" t="s">
        <v>10</v>
      </c>
      <c r="AA46" s="7">
        <v>-400</v>
      </c>
      <c r="AB46" s="7">
        <v>400</v>
      </c>
      <c r="AD46" s="7">
        <v>-372.48</v>
      </c>
      <c r="AE46" s="7">
        <v>-400</v>
      </c>
      <c r="AF46" s="7">
        <v>27.52</v>
      </c>
      <c r="AH46" s="7" t="s">
        <v>10</v>
      </c>
      <c r="AI46" s="7">
        <v>-100</v>
      </c>
      <c r="AJ46" s="7">
        <v>100</v>
      </c>
    </row>
    <row r="47" spans="1:36" ht="17" thickBot="1" x14ac:dyDescent="0.4">
      <c r="A47" s="36" t="s">
        <v>40</v>
      </c>
      <c r="B47" s="43"/>
      <c r="C47" s="4"/>
      <c r="D47" s="4">
        <v>-1000</v>
      </c>
      <c r="E47" s="4">
        <f t="shared" si="24"/>
        <v>-1000</v>
      </c>
      <c r="F47" s="43"/>
      <c r="G47" s="43"/>
      <c r="H47" s="55"/>
      <c r="I47" s="4"/>
      <c r="J47" s="4">
        <v>-900</v>
      </c>
      <c r="K47" s="4">
        <f t="shared" si="25"/>
        <v>-900</v>
      </c>
      <c r="L47" s="43"/>
      <c r="M47" s="33"/>
      <c r="N47" s="4"/>
      <c r="O47" s="4">
        <v>-900</v>
      </c>
      <c r="P47" s="4">
        <f t="shared" si="26"/>
        <v>-900</v>
      </c>
      <c r="R47" s="4">
        <f>+S47</f>
        <v>-900</v>
      </c>
      <c r="S47" s="4">
        <v>-900</v>
      </c>
      <c r="T47" s="4">
        <f t="shared" si="23"/>
        <v>0</v>
      </c>
      <c r="V47" s="5" t="s">
        <v>10</v>
      </c>
      <c r="W47" s="4">
        <v>-900</v>
      </c>
      <c r="X47" s="4">
        <v>900</v>
      </c>
      <c r="Z47" s="5" t="s">
        <v>10</v>
      </c>
      <c r="AA47" s="4">
        <v>-900</v>
      </c>
      <c r="AB47" s="4">
        <v>900</v>
      </c>
      <c r="AD47" s="4">
        <v>-861.9</v>
      </c>
      <c r="AE47" s="4">
        <v>-900</v>
      </c>
      <c r="AF47" s="4">
        <v>38.1</v>
      </c>
      <c r="AH47" s="5">
        <v>-240.48</v>
      </c>
      <c r="AI47" s="4">
        <v>-900</v>
      </c>
      <c r="AJ47" s="4">
        <v>659.52</v>
      </c>
    </row>
    <row r="48" spans="1:36" ht="17" thickBot="1" x14ac:dyDescent="0.4">
      <c r="A48" s="9" t="s">
        <v>41</v>
      </c>
      <c r="B48" s="45"/>
      <c r="C48" s="10">
        <f>SUM(C39:C47)</f>
        <v>0</v>
      </c>
      <c r="D48" s="10">
        <f>SUM(D39:D47)</f>
        <v>-3800</v>
      </c>
      <c r="E48" s="10">
        <f>SUM(E39:E47)</f>
        <v>-3800</v>
      </c>
      <c r="F48" s="45"/>
      <c r="G48" s="45"/>
      <c r="H48" s="55"/>
      <c r="I48" s="10">
        <f>SUM(I39:I47)</f>
        <v>0</v>
      </c>
      <c r="J48" s="10">
        <f>SUM(J39:J47)</f>
        <v>-2200</v>
      </c>
      <c r="K48" s="10">
        <f>SUM(K39:K47)</f>
        <v>-2200</v>
      </c>
      <c r="L48" s="45"/>
      <c r="M48" s="33"/>
      <c r="N48" s="10">
        <f>SUM(N39:N47)</f>
        <v>0</v>
      </c>
      <c r="O48" s="10">
        <f>SUM(O39:O47)</f>
        <v>-2700</v>
      </c>
      <c r="P48" s="10">
        <f>SUM(P39:P47)</f>
        <v>-2700</v>
      </c>
      <c r="R48" s="10">
        <f t="shared" ref="R48:T48" si="27">SUM(R44:R47)</f>
        <v>-1700</v>
      </c>
      <c r="S48" s="10">
        <f t="shared" si="27"/>
        <v>-2100</v>
      </c>
      <c r="T48" s="10">
        <f t="shared" si="27"/>
        <v>400</v>
      </c>
      <c r="V48" s="11" t="s">
        <v>10</v>
      </c>
      <c r="W48" s="10">
        <v>-2100</v>
      </c>
      <c r="X48" s="10">
        <v>2100</v>
      </c>
      <c r="Z48" s="11" t="s">
        <v>10</v>
      </c>
      <c r="AA48" s="10">
        <v>-2100</v>
      </c>
      <c r="AB48" s="10">
        <v>2100</v>
      </c>
      <c r="AD48" s="10">
        <v>-1380.38</v>
      </c>
      <c r="AE48" s="10">
        <v>-2100</v>
      </c>
      <c r="AF48" s="10">
        <v>719.62</v>
      </c>
      <c r="AH48" s="10">
        <v>-571.59</v>
      </c>
      <c r="AI48" s="10">
        <v>-2600</v>
      </c>
      <c r="AJ48" s="10">
        <v>2028.41</v>
      </c>
    </row>
    <row r="49" spans="1:36" ht="15" thickBot="1" x14ac:dyDescent="0.4">
      <c r="A49" s="1" t="s">
        <v>42</v>
      </c>
      <c r="B49" s="42"/>
      <c r="C49" s="1"/>
      <c r="D49" s="1"/>
      <c r="E49" s="1"/>
      <c r="F49" s="42"/>
      <c r="G49" s="42"/>
      <c r="H49" s="54"/>
      <c r="I49" s="1"/>
      <c r="J49" s="1"/>
      <c r="K49" s="1"/>
      <c r="L49" s="42"/>
      <c r="M49" s="33"/>
      <c r="N49" s="1"/>
      <c r="O49" s="1"/>
      <c r="P49" s="1"/>
      <c r="R49" s="1"/>
      <c r="S49" s="1"/>
      <c r="T49" s="1"/>
      <c r="V49" s="1"/>
      <c r="W49" s="1"/>
      <c r="X49" s="1"/>
      <c r="Z49" s="1"/>
      <c r="AA49" s="1"/>
      <c r="AB49" s="1"/>
      <c r="AD49" s="1"/>
      <c r="AE49" s="1"/>
      <c r="AF49" s="1"/>
      <c r="AH49" s="1"/>
      <c r="AI49" s="1"/>
      <c r="AJ49" s="1"/>
    </row>
    <row r="50" spans="1:36" ht="17.5" thickTop="1" thickBot="1" x14ac:dyDescent="0.4">
      <c r="A50" s="3" t="s">
        <v>43</v>
      </c>
      <c r="B50" s="46"/>
      <c r="C50" s="5"/>
      <c r="D50" s="4">
        <v>-100</v>
      </c>
      <c r="E50" s="4">
        <f>+C50+D50</f>
        <v>-100</v>
      </c>
      <c r="F50" s="46"/>
      <c r="G50" s="46"/>
      <c r="H50" s="56"/>
      <c r="I50" s="5"/>
      <c r="J50" s="4">
        <v>-100</v>
      </c>
      <c r="K50" s="4">
        <f>+I50+J50</f>
        <v>-100</v>
      </c>
      <c r="L50" s="46"/>
      <c r="M50" s="33"/>
      <c r="N50" s="5"/>
      <c r="O50" s="4">
        <v>-100</v>
      </c>
      <c r="P50" s="4">
        <f>+N50+O50</f>
        <v>-100</v>
      </c>
      <c r="R50" s="4">
        <v>-100</v>
      </c>
      <c r="S50" s="4">
        <v>-100</v>
      </c>
      <c r="T50" s="4">
        <f>+R50-S50</f>
        <v>0</v>
      </c>
      <c r="V50" s="4">
        <v>-100</v>
      </c>
      <c r="W50" s="4">
        <v>-100</v>
      </c>
      <c r="X50" s="5" t="s">
        <v>10</v>
      </c>
      <c r="Z50" s="4">
        <v>-100</v>
      </c>
      <c r="AA50" s="4">
        <v>-100</v>
      </c>
      <c r="AB50" s="5" t="s">
        <v>10</v>
      </c>
      <c r="AD50" s="4">
        <v>-25</v>
      </c>
      <c r="AE50" s="4">
        <v>-25</v>
      </c>
      <c r="AF50" s="5" t="s">
        <v>10</v>
      </c>
      <c r="AH50" s="4">
        <v>-25</v>
      </c>
      <c r="AI50" s="4">
        <v>-25</v>
      </c>
      <c r="AJ50" s="5" t="s">
        <v>10</v>
      </c>
    </row>
    <row r="51" spans="1:36" ht="17" thickBot="1" x14ac:dyDescent="0.4">
      <c r="A51" s="6" t="s">
        <v>44</v>
      </c>
      <c r="B51" s="41"/>
      <c r="C51" s="8"/>
      <c r="D51" s="7">
        <v>-100</v>
      </c>
      <c r="E51" s="7">
        <f>+C51+D51</f>
        <v>-100</v>
      </c>
      <c r="F51" s="41"/>
      <c r="G51" s="41"/>
      <c r="H51" s="56"/>
      <c r="I51" s="8"/>
      <c r="J51" s="7">
        <v>-100</v>
      </c>
      <c r="K51" s="7">
        <f>+I51+J51</f>
        <v>-100</v>
      </c>
      <c r="L51" s="41"/>
      <c r="M51" s="33"/>
      <c r="N51" s="8"/>
      <c r="O51" s="7">
        <v>-100</v>
      </c>
      <c r="P51" s="7">
        <f>+N51+O51</f>
        <v>-100</v>
      </c>
      <c r="R51" s="7">
        <v>-100</v>
      </c>
      <c r="S51" s="7">
        <v>-100</v>
      </c>
      <c r="T51" s="7">
        <f>+R51-S51</f>
        <v>0</v>
      </c>
      <c r="V51" s="7">
        <v>-100</v>
      </c>
      <c r="W51" s="7">
        <v>-100</v>
      </c>
      <c r="X51" s="8" t="s">
        <v>10</v>
      </c>
      <c r="Z51" s="7">
        <v>-100</v>
      </c>
      <c r="AA51" s="7">
        <v>-100</v>
      </c>
      <c r="AB51" s="8" t="s">
        <v>10</v>
      </c>
      <c r="AD51" s="7">
        <v>-100</v>
      </c>
      <c r="AE51" s="7">
        <v>-100</v>
      </c>
      <c r="AF51" s="8" t="s">
        <v>10</v>
      </c>
      <c r="AH51" s="7">
        <v>-100</v>
      </c>
      <c r="AI51" s="7">
        <v>-100</v>
      </c>
      <c r="AJ51" s="8" t="s">
        <v>10</v>
      </c>
    </row>
    <row r="52" spans="1:36" ht="17" thickBot="1" x14ac:dyDescent="0.4">
      <c r="A52" s="39" t="s">
        <v>115</v>
      </c>
      <c r="B52" s="47"/>
      <c r="C52" s="5"/>
      <c r="D52" s="5"/>
      <c r="E52" s="4">
        <f>+C52+D52</f>
        <v>0</v>
      </c>
      <c r="F52" s="47"/>
      <c r="G52" s="47"/>
      <c r="H52" s="57"/>
      <c r="I52" s="5"/>
      <c r="J52" s="5"/>
      <c r="K52" s="4">
        <f>+I52+J52</f>
        <v>0</v>
      </c>
      <c r="L52" s="47"/>
      <c r="M52" s="33"/>
      <c r="N52" s="5"/>
      <c r="O52" s="5"/>
      <c r="P52" s="4">
        <f>+N52+O52</f>
        <v>0</v>
      </c>
      <c r="R52" s="5"/>
      <c r="S52" s="4">
        <v>-200</v>
      </c>
      <c r="T52" s="4">
        <f>+R52-S52</f>
        <v>200</v>
      </c>
      <c r="V52" s="5" t="s">
        <v>10</v>
      </c>
      <c r="W52" s="4">
        <v>-200</v>
      </c>
      <c r="X52" s="4">
        <v>200</v>
      </c>
      <c r="Z52" s="4">
        <v>-100</v>
      </c>
      <c r="AA52" s="4">
        <v>-200</v>
      </c>
      <c r="AB52" s="4">
        <v>100</v>
      </c>
      <c r="AD52" s="4">
        <v>-200</v>
      </c>
      <c r="AE52" s="4">
        <v>-200</v>
      </c>
      <c r="AF52" s="5" t="s">
        <v>10</v>
      </c>
      <c r="AH52" s="5" t="s">
        <v>10</v>
      </c>
      <c r="AI52" s="4">
        <v>-100</v>
      </c>
      <c r="AJ52" s="4">
        <v>100</v>
      </c>
    </row>
    <row r="53" spans="1:36" ht="17" thickBot="1" x14ac:dyDescent="0.4">
      <c r="A53" s="9" t="s">
        <v>46</v>
      </c>
      <c r="B53" s="45"/>
      <c r="C53" s="10">
        <f t="shared" ref="C53:E53" si="28">SUM(C50:C52)</f>
        <v>0</v>
      </c>
      <c r="D53" s="10">
        <f t="shared" si="28"/>
        <v>-200</v>
      </c>
      <c r="E53" s="10">
        <f t="shared" si="28"/>
        <v>-200</v>
      </c>
      <c r="F53" s="45"/>
      <c r="G53" s="45"/>
      <c r="H53" s="55"/>
      <c r="I53" s="10">
        <f t="shared" ref="I53:K53" si="29">SUM(I50:I52)</f>
        <v>0</v>
      </c>
      <c r="J53" s="10">
        <f t="shared" si="29"/>
        <v>-200</v>
      </c>
      <c r="K53" s="10">
        <f t="shared" si="29"/>
        <v>-200</v>
      </c>
      <c r="L53" s="45"/>
      <c r="M53" s="33"/>
      <c r="N53" s="10">
        <f t="shared" ref="N53:P53" si="30">SUM(N50:N52)</f>
        <v>0</v>
      </c>
      <c r="O53" s="10">
        <f t="shared" si="30"/>
        <v>-200</v>
      </c>
      <c r="P53" s="10">
        <f t="shared" si="30"/>
        <v>-200</v>
      </c>
      <c r="R53" s="10">
        <f t="shared" ref="R53:S53" si="31">SUM(R50:R52)</f>
        <v>-200</v>
      </c>
      <c r="S53" s="10">
        <f t="shared" si="31"/>
        <v>-400</v>
      </c>
      <c r="T53" s="10">
        <f>+R53-S53</f>
        <v>200</v>
      </c>
      <c r="V53" s="10">
        <v>-200</v>
      </c>
      <c r="W53" s="10">
        <v>-400</v>
      </c>
      <c r="X53" s="10">
        <v>200</v>
      </c>
      <c r="Z53" s="10">
        <v>-300</v>
      </c>
      <c r="AA53" s="10">
        <v>-400</v>
      </c>
      <c r="AB53" s="10">
        <v>100</v>
      </c>
      <c r="AD53" s="10">
        <v>-325</v>
      </c>
      <c r="AE53" s="10">
        <v>-325</v>
      </c>
      <c r="AF53" s="11" t="s">
        <v>10</v>
      </c>
      <c r="AH53" s="10">
        <v>-125</v>
      </c>
      <c r="AI53" s="10">
        <v>-225</v>
      </c>
      <c r="AJ53" s="10">
        <v>100</v>
      </c>
    </row>
    <row r="54" spans="1:36" ht="15" thickBot="1" x14ac:dyDescent="0.4">
      <c r="A54" s="1" t="s">
        <v>47</v>
      </c>
      <c r="B54" s="42"/>
      <c r="C54" s="1"/>
      <c r="D54" s="1"/>
      <c r="E54" s="1"/>
      <c r="F54" s="42"/>
      <c r="G54" s="42"/>
      <c r="H54" s="54"/>
      <c r="I54" s="1"/>
      <c r="J54" s="1"/>
      <c r="K54" s="1"/>
      <c r="L54" s="42"/>
      <c r="M54" s="33"/>
      <c r="N54" s="1"/>
      <c r="O54" s="1"/>
      <c r="P54" s="1"/>
      <c r="R54" s="1"/>
      <c r="S54" s="1"/>
      <c r="T54" s="1"/>
      <c r="V54" s="1"/>
      <c r="W54" s="1"/>
      <c r="X54" s="1"/>
      <c r="Z54" s="1"/>
      <c r="AA54" s="1"/>
      <c r="AB54" s="1"/>
      <c r="AD54" s="1"/>
      <c r="AE54" s="1"/>
      <c r="AF54" s="1"/>
      <c r="AH54" s="1"/>
      <c r="AI54" s="1"/>
      <c r="AJ54" s="1"/>
    </row>
    <row r="55" spans="1:36" ht="17.5" thickTop="1" thickBot="1" x14ac:dyDescent="0.4">
      <c r="A55" s="3" t="s">
        <v>48</v>
      </c>
      <c r="B55" s="46"/>
      <c r="C55" s="5"/>
      <c r="D55" s="4">
        <v>-800</v>
      </c>
      <c r="E55" s="4">
        <f>+C55+D55</f>
        <v>-800</v>
      </c>
      <c r="F55" s="46"/>
      <c r="G55" s="46"/>
      <c r="H55" s="56"/>
      <c r="I55" s="5"/>
      <c r="J55" s="4">
        <v>-800</v>
      </c>
      <c r="K55" s="4">
        <f>+I55+J55</f>
        <v>-800</v>
      </c>
      <c r="L55" s="46"/>
      <c r="M55" s="33"/>
      <c r="N55" s="5"/>
      <c r="O55" s="4">
        <v>-800</v>
      </c>
      <c r="P55" s="4">
        <f>+N55+O55</f>
        <v>-800</v>
      </c>
      <c r="R55" s="4">
        <f>-135*4</f>
        <v>-540</v>
      </c>
      <c r="S55" s="4">
        <v>-800</v>
      </c>
      <c r="T55" s="4">
        <f>+R55-S55</f>
        <v>260</v>
      </c>
      <c r="V55" s="5" t="s">
        <v>10</v>
      </c>
      <c r="W55" s="4">
        <v>-400</v>
      </c>
      <c r="X55" s="4">
        <v>400</v>
      </c>
      <c r="Z55" s="4">
        <v>-60</v>
      </c>
      <c r="AA55" s="4">
        <v>-800</v>
      </c>
      <c r="AB55" s="4">
        <v>740</v>
      </c>
      <c r="AD55" s="4">
        <v>-150</v>
      </c>
      <c r="AE55" s="4">
        <v>-800</v>
      </c>
      <c r="AF55" s="4">
        <v>650</v>
      </c>
      <c r="AH55" s="5" t="s">
        <v>10</v>
      </c>
      <c r="AI55" s="4">
        <v>-800</v>
      </c>
      <c r="AJ55" s="4">
        <v>800</v>
      </c>
    </row>
    <row r="56" spans="1:36" ht="17" thickBot="1" x14ac:dyDescent="0.4">
      <c r="A56" s="6" t="s">
        <v>49</v>
      </c>
      <c r="B56" s="41"/>
      <c r="C56" s="8"/>
      <c r="D56" s="7">
        <v>-300</v>
      </c>
      <c r="E56" s="7">
        <f>+C56+D56</f>
        <v>-300</v>
      </c>
      <c r="F56" s="41"/>
      <c r="G56" s="41"/>
      <c r="H56" s="56"/>
      <c r="I56" s="8"/>
      <c r="J56" s="7">
        <v>-300</v>
      </c>
      <c r="K56" s="7">
        <f>+I56+J56</f>
        <v>-300</v>
      </c>
      <c r="L56" s="41"/>
      <c r="M56" s="33"/>
      <c r="N56" s="8"/>
      <c r="O56" s="7">
        <v>-300</v>
      </c>
      <c r="P56" s="7">
        <f>+N56+O56</f>
        <v>-300</v>
      </c>
      <c r="R56" s="8"/>
      <c r="S56" s="7">
        <v>-300</v>
      </c>
      <c r="T56" s="7">
        <f>+R56-S56</f>
        <v>300</v>
      </c>
      <c r="V56" s="7">
        <v>-50</v>
      </c>
      <c r="W56" s="7">
        <v>-300</v>
      </c>
      <c r="X56" s="7">
        <v>250</v>
      </c>
      <c r="Z56" s="8" t="s">
        <v>10</v>
      </c>
      <c r="AA56" s="7">
        <v>-300</v>
      </c>
      <c r="AB56" s="7">
        <v>300</v>
      </c>
      <c r="AD56" s="7">
        <v>-170</v>
      </c>
      <c r="AE56" s="7">
        <v>-300</v>
      </c>
      <c r="AF56" s="7">
        <v>130</v>
      </c>
      <c r="AH56" s="8" t="s">
        <v>10</v>
      </c>
      <c r="AI56" s="7">
        <v>-300</v>
      </c>
      <c r="AJ56" s="7">
        <v>300</v>
      </c>
    </row>
    <row r="57" spans="1:36" ht="17" thickBot="1" x14ac:dyDescent="0.4">
      <c r="A57" s="9" t="s">
        <v>50</v>
      </c>
      <c r="B57" s="45"/>
      <c r="C57" s="26">
        <f t="shared" ref="C57:E57" si="32">SUM(C55:C56)</f>
        <v>0</v>
      </c>
      <c r="D57" s="26">
        <f t="shared" si="32"/>
        <v>-1100</v>
      </c>
      <c r="E57" s="26">
        <f t="shared" si="32"/>
        <v>-1100</v>
      </c>
      <c r="F57" s="45"/>
      <c r="G57" s="45"/>
      <c r="H57" s="55"/>
      <c r="I57" s="26">
        <f t="shared" ref="I57:K57" si="33">SUM(I55:I56)</f>
        <v>0</v>
      </c>
      <c r="J57" s="26">
        <f t="shared" si="33"/>
        <v>-1100</v>
      </c>
      <c r="K57" s="26">
        <f t="shared" si="33"/>
        <v>-1100</v>
      </c>
      <c r="L57" s="45"/>
      <c r="M57" s="33"/>
      <c r="N57" s="26">
        <f t="shared" ref="N57:P57" si="34">SUM(N55:N56)</f>
        <v>0</v>
      </c>
      <c r="O57" s="26">
        <f t="shared" si="34"/>
        <v>-1100</v>
      </c>
      <c r="P57" s="26">
        <f t="shared" si="34"/>
        <v>-1100</v>
      </c>
      <c r="R57" s="26">
        <f t="shared" ref="R57:S57" si="35">SUM(R55:R56)</f>
        <v>-540</v>
      </c>
      <c r="S57" s="26">
        <f t="shared" si="35"/>
        <v>-1100</v>
      </c>
      <c r="T57" s="26">
        <f>+R57-S57</f>
        <v>560</v>
      </c>
      <c r="V57" s="10">
        <v>-50</v>
      </c>
      <c r="W57" s="10">
        <v>-700</v>
      </c>
      <c r="X57" s="10">
        <v>650</v>
      </c>
      <c r="Z57" s="10">
        <v>-60</v>
      </c>
      <c r="AA57" s="10">
        <v>-1100</v>
      </c>
      <c r="AB57" s="10">
        <v>1040</v>
      </c>
      <c r="AD57" s="10">
        <v>-320</v>
      </c>
      <c r="AE57" s="10">
        <v>-1100</v>
      </c>
      <c r="AF57" s="10">
        <v>780</v>
      </c>
      <c r="AH57" s="11" t="s">
        <v>10</v>
      </c>
      <c r="AI57" s="10">
        <v>-1100</v>
      </c>
      <c r="AJ57" s="10">
        <v>1100</v>
      </c>
    </row>
    <row r="58" spans="1:36" ht="15" thickBot="1" x14ac:dyDescent="0.4">
      <c r="A58" s="1" t="s">
        <v>51</v>
      </c>
      <c r="B58" s="42"/>
      <c r="C58" s="1"/>
      <c r="D58" s="1"/>
      <c r="E58" s="1"/>
      <c r="F58" s="42"/>
      <c r="G58" s="42"/>
      <c r="H58" s="54"/>
      <c r="I58" s="1"/>
      <c r="J58" s="1"/>
      <c r="K58" s="1"/>
      <c r="L58" s="42"/>
      <c r="M58" s="33"/>
      <c r="N58" s="1"/>
      <c r="O58" s="1"/>
      <c r="P58" s="1"/>
      <c r="R58" s="1"/>
      <c r="S58" s="1"/>
      <c r="T58" s="1"/>
      <c r="V58" s="1"/>
      <c r="W58" s="1"/>
      <c r="X58" s="1"/>
      <c r="Z58" s="1"/>
      <c r="AA58" s="1"/>
      <c r="AB58" s="1"/>
      <c r="AD58" s="1"/>
      <c r="AE58" s="1"/>
      <c r="AF58" s="1"/>
      <c r="AH58" s="1"/>
      <c r="AI58" s="1"/>
      <c r="AJ58" s="1"/>
    </row>
    <row r="59" spans="1:36" ht="17.5" thickTop="1" thickBot="1" x14ac:dyDescent="0.4">
      <c r="A59" s="3" t="s">
        <v>79</v>
      </c>
      <c r="B59" s="46"/>
      <c r="C59" s="4">
        <f>26*250+8000+200</f>
        <v>14700</v>
      </c>
      <c r="D59" s="4">
        <f>-C59</f>
        <v>-14700</v>
      </c>
      <c r="E59" s="4">
        <f>+C59+D59</f>
        <v>0</v>
      </c>
      <c r="F59" s="46"/>
      <c r="G59" s="46"/>
      <c r="H59" s="56"/>
      <c r="I59" s="4">
        <f>26*250+8000+200</f>
        <v>14700</v>
      </c>
      <c r="J59" s="4">
        <f>-I59</f>
        <v>-14700</v>
      </c>
      <c r="K59" s="4">
        <f>+I59+J59</f>
        <v>0</v>
      </c>
      <c r="L59" s="46"/>
      <c r="M59" s="33"/>
      <c r="N59" s="4">
        <f>26*250+8000+200</f>
        <v>14700</v>
      </c>
      <c r="O59" s="4">
        <f>-N59</f>
        <v>-14700</v>
      </c>
      <c r="P59" s="4">
        <f>+N59+O59</f>
        <v>0</v>
      </c>
      <c r="R59" s="4">
        <v>-588.80999999999995</v>
      </c>
      <c r="S59" s="4">
        <v>-4000</v>
      </c>
      <c r="T59" s="4">
        <f>+R59-S59</f>
        <v>3411.19</v>
      </c>
      <c r="V59" s="4">
        <v>-6297.44</v>
      </c>
      <c r="W59" s="5" t="s">
        <v>10</v>
      </c>
      <c r="X59" s="4">
        <v>-6297.44</v>
      </c>
      <c r="Z59" s="4">
        <v>7174.08</v>
      </c>
      <c r="AA59" s="4">
        <v>10071.75</v>
      </c>
      <c r="AB59" s="4">
        <v>-2897.67</v>
      </c>
      <c r="AD59" s="4">
        <v>1418.13</v>
      </c>
      <c r="AE59" s="5" t="s">
        <v>10</v>
      </c>
      <c r="AF59" s="4">
        <v>1418.13</v>
      </c>
      <c r="AH59" s="7">
        <v>7781.31</v>
      </c>
      <c r="AI59" s="7">
        <v>-4632.3100000000004</v>
      </c>
      <c r="AJ59" s="7">
        <v>12413.62</v>
      </c>
    </row>
    <row r="60" spans="1:36" ht="17" thickBot="1" x14ac:dyDescent="0.4">
      <c r="A60" s="28" t="s">
        <v>98</v>
      </c>
      <c r="B60" s="48"/>
      <c r="C60" s="7">
        <v>14342</v>
      </c>
      <c r="D60" s="27">
        <v>-14342</v>
      </c>
      <c r="E60" s="7">
        <f>+C60+D60</f>
        <v>0</v>
      </c>
      <c r="F60" s="48"/>
      <c r="G60" s="48"/>
      <c r="H60" s="58"/>
      <c r="I60" s="7">
        <v>13645</v>
      </c>
      <c r="J60" s="27">
        <v>-13645</v>
      </c>
      <c r="K60" s="7">
        <f>+I60+J60</f>
        <v>0</v>
      </c>
      <c r="L60" s="48"/>
      <c r="M60" s="33"/>
      <c r="N60" s="7">
        <v>18120</v>
      </c>
      <c r="O60" s="27">
        <f>-22000-O59</f>
        <v>-7300</v>
      </c>
      <c r="P60" s="7">
        <f>+N60+O60</f>
        <v>10820</v>
      </c>
      <c r="R60" s="8"/>
      <c r="S60" s="7">
        <v>-14708.39</v>
      </c>
      <c r="T60" s="7">
        <f>+R60-S60</f>
        <v>14708.39</v>
      </c>
      <c r="V60" s="8" t="s">
        <v>10</v>
      </c>
      <c r="W60" s="7">
        <v>-21005.83</v>
      </c>
      <c r="X60" s="7">
        <v>21005.83</v>
      </c>
      <c r="Z60" s="8" t="s">
        <v>10</v>
      </c>
      <c r="AA60" s="7">
        <f>-13831.75-10071.75</f>
        <v>-23903.5</v>
      </c>
      <c r="AB60" s="7">
        <v>13831.75</v>
      </c>
      <c r="AD60" s="8" t="s">
        <v>10</v>
      </c>
      <c r="AE60" s="7">
        <v>-12413.62</v>
      </c>
      <c r="AF60" s="7">
        <v>12413.62</v>
      </c>
      <c r="AH60" s="7"/>
      <c r="AI60" s="7"/>
      <c r="AJ60" s="7"/>
    </row>
    <row r="61" spans="1:36" ht="17" thickBot="1" x14ac:dyDescent="0.4">
      <c r="A61" s="39" t="s">
        <v>116</v>
      </c>
      <c r="B61" s="47"/>
      <c r="C61" s="8"/>
      <c r="D61" s="8"/>
      <c r="E61" s="7"/>
      <c r="F61" s="47"/>
      <c r="G61" s="47"/>
      <c r="H61" s="57"/>
      <c r="I61" s="8"/>
      <c r="J61" s="8"/>
      <c r="K61" s="7"/>
      <c r="L61" s="47"/>
      <c r="M61" s="33"/>
      <c r="N61" s="8"/>
      <c r="O61" s="8"/>
      <c r="P61" s="7"/>
      <c r="R61" s="8"/>
      <c r="S61" s="7"/>
      <c r="T61" s="7"/>
      <c r="V61" s="8"/>
      <c r="W61" s="7"/>
      <c r="X61" s="7"/>
      <c r="Z61" s="5"/>
      <c r="AA61" s="4"/>
      <c r="AB61" s="4"/>
      <c r="AD61" s="8"/>
      <c r="AE61" s="7"/>
      <c r="AF61" s="7"/>
      <c r="AH61" s="4">
        <v>-1541.46</v>
      </c>
      <c r="AI61" s="4">
        <v>-1541.46</v>
      </c>
      <c r="AJ61" s="5" t="s">
        <v>10</v>
      </c>
    </row>
    <row r="62" spans="1:36" ht="17" thickBot="1" x14ac:dyDescent="0.4">
      <c r="A62" s="9" t="s">
        <v>55</v>
      </c>
      <c r="B62" s="45"/>
      <c r="C62" s="10">
        <f t="shared" ref="C62:E62" si="36">SUM(C59:C61)</f>
        <v>29042</v>
      </c>
      <c r="D62" s="10">
        <f t="shared" si="36"/>
        <v>-29042</v>
      </c>
      <c r="E62" s="10">
        <f t="shared" si="36"/>
        <v>0</v>
      </c>
      <c r="F62" s="45"/>
      <c r="G62" s="45"/>
      <c r="H62" s="55"/>
      <c r="I62" s="10">
        <f t="shared" ref="I62:K62" si="37">SUM(I59:I61)</f>
        <v>28345</v>
      </c>
      <c r="J62" s="10">
        <f t="shared" si="37"/>
        <v>-28345</v>
      </c>
      <c r="K62" s="10">
        <f t="shared" si="37"/>
        <v>0</v>
      </c>
      <c r="L62" s="45"/>
      <c r="M62" s="33"/>
      <c r="N62" s="10">
        <f t="shared" ref="N62:P62" si="38">SUM(N59:N61)</f>
        <v>32820</v>
      </c>
      <c r="O62" s="10">
        <f t="shared" si="38"/>
        <v>-22000</v>
      </c>
      <c r="P62" s="10">
        <f t="shared" si="38"/>
        <v>10820</v>
      </c>
      <c r="R62" s="10">
        <f t="shared" ref="R62:T62" si="39">SUM(R59:R61)</f>
        <v>-588.80999999999995</v>
      </c>
      <c r="S62" s="10">
        <f t="shared" si="39"/>
        <v>-18708.39</v>
      </c>
      <c r="T62" s="10">
        <f t="shared" si="39"/>
        <v>18119.579999999998</v>
      </c>
      <c r="V62" s="10">
        <v>-6297.44</v>
      </c>
      <c r="W62" s="10">
        <v>-21005.83</v>
      </c>
      <c r="X62" s="10">
        <v>14708.39</v>
      </c>
      <c r="Z62" s="10">
        <v>7174.08</v>
      </c>
      <c r="AA62" s="10">
        <v>-13831.75</v>
      </c>
      <c r="AB62" s="10">
        <v>21005.83</v>
      </c>
      <c r="AD62" s="10">
        <v>1418.13</v>
      </c>
      <c r="AE62" s="10">
        <v>-12413.62</v>
      </c>
      <c r="AF62" s="10">
        <v>13831.75</v>
      </c>
      <c r="AH62" s="10">
        <v>6239.85</v>
      </c>
      <c r="AI62" s="10">
        <v>-6173.77</v>
      </c>
      <c r="AJ62" s="10">
        <v>12413.62</v>
      </c>
    </row>
    <row r="63" spans="1:36" ht="15" thickBot="1" x14ac:dyDescent="0.4">
      <c r="A63" s="32" t="s">
        <v>56</v>
      </c>
      <c r="B63" s="49"/>
      <c r="C63" s="32"/>
      <c r="D63" s="32"/>
      <c r="E63" s="32"/>
      <c r="F63" s="49"/>
      <c r="G63" s="49"/>
      <c r="H63" s="59"/>
      <c r="I63" s="32"/>
      <c r="J63" s="32"/>
      <c r="K63" s="32"/>
      <c r="L63" s="49"/>
      <c r="M63" s="33"/>
      <c r="N63" s="32"/>
      <c r="O63" s="32"/>
      <c r="P63" s="32"/>
      <c r="R63" s="32"/>
      <c r="S63" s="32"/>
      <c r="T63" s="32"/>
      <c r="V63" s="32"/>
      <c r="W63" s="32"/>
      <c r="X63" s="32"/>
      <c r="Z63" s="32"/>
      <c r="AA63" s="32"/>
      <c r="AB63" s="32"/>
      <c r="AD63" s="32"/>
      <c r="AE63" s="32"/>
      <c r="AF63" s="32"/>
      <c r="AH63" s="32"/>
      <c r="AI63" s="32"/>
      <c r="AJ63" s="32"/>
    </row>
    <row r="64" spans="1:36" ht="17" thickTop="1" x14ac:dyDescent="0.35">
      <c r="A64" s="9"/>
      <c r="B64" s="45"/>
      <c r="C64" s="10">
        <f>+C10+C15+C30+C37+C48+C53+C57+C62</f>
        <v>37582</v>
      </c>
      <c r="D64" s="10">
        <f t="shared" ref="D64" si="40">+D10+D15+D30+D37+D48+D53+D57+D62</f>
        <v>-39712</v>
      </c>
      <c r="E64" s="10">
        <f>+E10+E15+E30+E37+E48+E53+E57+E62</f>
        <v>-2130</v>
      </c>
      <c r="F64" s="45"/>
      <c r="G64" s="45"/>
      <c r="H64" s="55"/>
      <c r="I64" s="10">
        <f>+I10+I15+I30+I37+I48+I53+I57+I62</f>
        <v>34245</v>
      </c>
      <c r="J64" s="10">
        <f t="shared" ref="J64" si="41">+J10+J15+J30+J37+J48+J53+J57+J62</f>
        <v>-36615</v>
      </c>
      <c r="K64" s="10">
        <f>+K10+K15+K30+K37+K48+K53+K57+K62</f>
        <v>-2370</v>
      </c>
      <c r="L64" s="45"/>
      <c r="M64" s="33"/>
      <c r="N64" s="10">
        <f>+N10+N15+N30+N37+N48+N53+N57+N62</f>
        <v>37370</v>
      </c>
      <c r="O64" s="10">
        <f t="shared" ref="O64:P64" si="42">+O10+O15+O30+O37+O48+O53+O57+O62</f>
        <v>-30445</v>
      </c>
      <c r="P64" s="10">
        <f t="shared" si="42"/>
        <v>6925</v>
      </c>
      <c r="R64" s="10">
        <f>+R10+R15+R30+R37+R48+R53+R57+R62</f>
        <v>-6181.3600000000006</v>
      </c>
      <c r="S64" s="10">
        <f t="shared" ref="S64:T64" si="43">+S10+S15+S30+S37+S48+S53+S57+S62</f>
        <v>-25163.39</v>
      </c>
      <c r="T64" s="10">
        <f t="shared" si="43"/>
        <v>19092.03</v>
      </c>
      <c r="V64" s="10">
        <v>-6872.92</v>
      </c>
      <c r="W64" s="10">
        <v>-27065.83</v>
      </c>
      <c r="X64" s="10">
        <v>20192.91</v>
      </c>
      <c r="Z64" s="10">
        <v>9369.81</v>
      </c>
      <c r="AA64" s="10">
        <v>-16526.75</v>
      </c>
      <c r="AB64" s="10">
        <v>25896.560000000001</v>
      </c>
      <c r="AD64" s="10">
        <v>4315.63</v>
      </c>
      <c r="AE64" s="10">
        <v>-13098.62</v>
      </c>
      <c r="AF64" s="10">
        <v>17414.25</v>
      </c>
      <c r="AH64" s="10">
        <v>9693.24</v>
      </c>
      <c r="AI64" s="10">
        <v>-7203.77</v>
      </c>
      <c r="AJ64" s="10">
        <v>16897.009999999998</v>
      </c>
    </row>
    <row r="65" spans="1:20" x14ac:dyDescent="0.35">
      <c r="T65" s="34">
        <f>+Sheet1!AJ50</f>
        <v>-2731.36</v>
      </c>
    </row>
    <row r="66" spans="1:20" x14ac:dyDescent="0.35">
      <c r="T66" s="34">
        <f>+R64-T65</f>
        <v>-3450.0000000000005</v>
      </c>
    </row>
    <row r="67" spans="1:20" x14ac:dyDescent="0.35">
      <c r="T67" s="34">
        <f>+Sheet1!AM55</f>
        <v>30767.47</v>
      </c>
    </row>
    <row r="68" spans="1:20" x14ac:dyDescent="0.35">
      <c r="A68" s="33" t="s">
        <v>107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N68" s="33"/>
      <c r="O68" s="33"/>
      <c r="P68" s="37">
        <f>+T66+T67</f>
        <v>27317.47</v>
      </c>
    </row>
    <row r="69" spans="1:20" ht="22.5" customHeight="1" x14ac:dyDescent="0.45">
      <c r="A69" s="35" t="s">
        <v>108</v>
      </c>
      <c r="B69" s="35"/>
      <c r="C69" s="35"/>
      <c r="D69" s="35"/>
      <c r="E69" s="35"/>
      <c r="F69" s="35"/>
      <c r="G69" s="35"/>
      <c r="H69" s="35"/>
      <c r="I69" s="35"/>
      <c r="J69" s="35"/>
      <c r="K69" s="67">
        <v>13917</v>
      </c>
      <c r="L69" s="35"/>
      <c r="M69" s="50"/>
      <c r="N69" s="35"/>
      <c r="O69" s="35"/>
      <c r="P69" s="38">
        <f>+P68-N60</f>
        <v>9197.4700000000012</v>
      </c>
      <c r="Q69" s="50"/>
    </row>
    <row r="70" spans="1:20" x14ac:dyDescent="0.35">
      <c r="A70" s="33" t="s">
        <v>131</v>
      </c>
      <c r="B70" s="33"/>
      <c r="C70" s="33"/>
      <c r="D70" s="33"/>
      <c r="E70" s="33"/>
      <c r="F70" s="33"/>
      <c r="G70" s="33"/>
      <c r="H70" s="33"/>
      <c r="I70" s="33"/>
      <c r="J70" s="33"/>
      <c r="K70" s="37">
        <f>K64-K62</f>
        <v>-2370</v>
      </c>
      <c r="L70" s="33"/>
      <c r="N70" s="37">
        <f>+N64-N62</f>
        <v>4550</v>
      </c>
      <c r="O70" s="37">
        <f>+O64-O62</f>
        <v>-8445</v>
      </c>
      <c r="P70" s="37">
        <f>+P64-P62</f>
        <v>-3895</v>
      </c>
    </row>
    <row r="71" spans="1:20" x14ac:dyDescent="0.35">
      <c r="A71" t="s">
        <v>120</v>
      </c>
      <c r="O71" s="40">
        <f>-O70/27</f>
        <v>312.77777777777777</v>
      </c>
    </row>
  </sheetData>
  <mergeCells count="15">
    <mergeCell ref="C3:E3"/>
    <mergeCell ref="C4:E4"/>
    <mergeCell ref="I3:K3"/>
    <mergeCell ref="I4:K4"/>
    <mergeCell ref="AD4:AF4"/>
    <mergeCell ref="AH4:AJ4"/>
    <mergeCell ref="R4:T4"/>
    <mergeCell ref="N3:P3"/>
    <mergeCell ref="N4:P4"/>
    <mergeCell ref="V4:X4"/>
    <mergeCell ref="Z4:AB4"/>
    <mergeCell ref="V3:X3"/>
    <mergeCell ref="Z3:AB3"/>
    <mergeCell ref="AD3:AF3"/>
    <mergeCell ref="AH3:AJ3"/>
  </mergeCells>
  <pageMargins left="0.2" right="0.2" top="0.5" bottom="0.25" header="0.3" footer="0.3"/>
  <pageSetup scale="65" fitToWidth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Tamblyn</dc:creator>
  <cp:lastModifiedBy>Lauren Bartholomew</cp:lastModifiedBy>
  <cp:lastPrinted>2022-05-10T19:37:24Z</cp:lastPrinted>
  <dcterms:created xsi:type="dcterms:W3CDTF">2022-05-02T23:23:46Z</dcterms:created>
  <dcterms:modified xsi:type="dcterms:W3CDTF">2024-05-13T17:35:53Z</dcterms:modified>
</cp:coreProperties>
</file>